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ções" sheetId="1" state="visible" r:id="rId1"/>
    <sheet xmlns:r="http://schemas.openxmlformats.org/officeDocument/2006/relationships" name="L1-Vendas" sheetId="2" state="visible" r:id="rId2"/>
    <sheet xmlns:r="http://schemas.openxmlformats.org/officeDocument/2006/relationships" name="L2-Comissao" sheetId="3" state="visible" r:id="rId3"/>
    <sheet xmlns:r="http://schemas.openxmlformats.org/officeDocument/2006/relationships" name="L3-Cadastro" sheetId="4" state="visible" r:id="rId4"/>
    <sheet xmlns:r="http://schemas.openxmlformats.org/officeDocument/2006/relationships" name="L3-Pedidos" sheetId="5" state="visible" r:id="rId5"/>
    <sheet xmlns:r="http://schemas.openxmlformats.org/officeDocument/2006/relationships" name="L4-Texto" sheetId="6" state="visible" r:id="rId6"/>
    <sheet xmlns:r="http://schemas.openxmlformats.org/officeDocument/2006/relationships" name="L5-Datas" sheetId="7" state="visible" r:id="rId7"/>
    <sheet xmlns:r="http://schemas.openxmlformats.org/officeDocument/2006/relationships" name="L6-Estoque" sheetId="8" state="visible" r:id="rId8"/>
    <sheet xmlns:r="http://schemas.openxmlformats.org/officeDocument/2006/relationships" name="L7-Tabela" sheetId="9" state="visible" r:id="rId9"/>
    <sheet xmlns:r="http://schemas.openxmlformats.org/officeDocument/2006/relationships" name="L8-TDBase" sheetId="10" state="visible" r:id="rId10"/>
    <sheet xmlns:r="http://schemas.openxmlformats.org/officeDocument/2006/relationships" name="L9-Grafico" sheetId="11" state="visible" r:id="rId11"/>
    <sheet xmlns:r="http://schemas.openxmlformats.org/officeDocument/2006/relationships" name="L10-Validacao" sheetId="12" state="visible" r:id="rId12"/>
    <sheet xmlns:r="http://schemas.openxmlformats.org/officeDocument/2006/relationships" name="L11-PQ-JAN" sheetId="13" state="visible" r:id="rId13"/>
    <sheet xmlns:r="http://schemas.openxmlformats.org/officeDocument/2006/relationships" name="L11-PQ-FEV" sheetId="14" state="visible" r:id="rId14"/>
    <sheet xmlns:r="http://schemas.openxmlformats.org/officeDocument/2006/relationships" name="L12-DimProduto" sheetId="15" state="visible" r:id="rId15"/>
    <sheet xmlns:r="http://schemas.openxmlformats.org/officeDocument/2006/relationships" name="L13-Macro" sheetId="16" state="visible" r:id="rId16"/>
    <sheet xmlns:r="http://schemas.openxmlformats.org/officeDocument/2006/relationships" name="L14-PowerBI" sheetId="17" state="visible" r:id="rId17"/>
    <sheet xmlns:r="http://schemas.openxmlformats.org/officeDocument/2006/relationships" name="MRP-Demanda" sheetId="18" state="visible" r:id="rId18"/>
    <sheet xmlns:r="http://schemas.openxmlformats.org/officeDocument/2006/relationships" name="MRP-BOM" sheetId="19" state="visible" r:id="rId19"/>
    <sheet xmlns:r="http://schemas.openxmlformats.org/officeDocument/2006/relationships" name="MRP-LeadTime" sheetId="20" state="visible" r:id="rId20"/>
    <sheet xmlns:r="http://schemas.openxmlformats.org/officeDocument/2006/relationships" name="MRP-Ordens" sheetId="21" state="visible" r:id="rId2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/mm/yyyy"/>
  </numFmts>
  <fonts count="9">
    <font>
      <name val="Calibri"/>
      <family val="2"/>
      <color theme="1"/>
      <sz val="11"/>
      <scheme val="minor"/>
    </font>
    <font>
      <name val="Arial"/>
      <b val="1"/>
      <color rgb="001F4E78"/>
      <sz val="16"/>
    </font>
    <font>
      <name val="Arial"/>
      <i val="1"/>
      <sz val="11"/>
    </font>
    <font>
      <name val="Arial"/>
      <sz val="11"/>
    </font>
    <font>
      <name val="Arial"/>
      <b val="1"/>
      <color rgb="00FFFFFF"/>
      <sz val="11"/>
    </font>
    <font>
      <name val="Arial"/>
      <color rgb="00000000"/>
      <sz val="11"/>
    </font>
    <font>
      <name val="Arial"/>
      <color rgb="000000FF"/>
      <sz val="11"/>
    </font>
    <font>
      <name val="Arial"/>
      <color rgb="00008000"/>
      <sz val="11"/>
    </font>
    <font>
      <b val="1"/>
    </font>
  </fonts>
  <fills count="4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0B0B0"/>
      </left>
      <right style="thin">
        <color rgb="00B0B0B0"/>
      </right>
      <top style="thin">
        <color rgb="00B0B0B0"/>
      </top>
      <bottom style="thin">
        <color rgb="00B0B0B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/>
    </xf>
    <xf numFmtId="0" fontId="4" fillId="2" borderId="0" pivotButton="0" quotePrefix="0" xfId="0"/>
    <xf numFmtId="0" fontId="5" fillId="0" borderId="1" pivotButton="0" quotePrefix="0" xfId="0"/>
    <xf numFmtId="0" fontId="6" fillId="0" borderId="1" pivotButton="0" quotePrefix="0" xfId="0"/>
    <xf numFmtId="0" fontId="5" fillId="0" borderId="0" pivotButton="0" quotePrefix="0" xfId="0"/>
    <xf numFmtId="0" fontId="0" fillId="0" borderId="1" pivotButton="0" quotePrefix="0" xfId="0"/>
    <xf numFmtId="0" fontId="6" fillId="0" borderId="0" pivotButton="0" quotePrefix="0" xfId="0"/>
    <xf numFmtId="0" fontId="7" fillId="0" borderId="0" pivotButton="0" quotePrefix="0" xfId="0"/>
    <xf numFmtId="165" fontId="6" fillId="0" borderId="0" pivotButton="0" quotePrefix="0" xfId="0"/>
    <xf numFmtId="0" fontId="8" fillId="0" borderId="0" pivotButton="0" quotePrefix="0" xfId="0"/>
    <xf numFmtId="165" fontId="5" fillId="0" borderId="1" pivotButton="0" quotePrefix="0" xfId="0"/>
    <xf numFmtId="165" fontId="0" fillId="0" borderId="0" pivotButton="0" quotePrefix="0" xfId="0"/>
    <xf numFmtId="0" fontId="5" fillId="3" borderId="0" pivotButton="0" quotePrefix="0" xfId="0"/>
    <xf numFmtId="165" fontId="6" fillId="3" borderId="0" pivotButton="0" quotePrefix="0" xfId="0"/>
    <xf numFmtId="0" fontId="7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worksheet" Target="/xl/worksheets/sheet21.xml" Id="rId21"/><Relationship Type="http://schemas.openxmlformats.org/officeDocument/2006/relationships/styles" Target="styles.xml" Id="rId22"/><Relationship Type="http://schemas.openxmlformats.org/officeDocument/2006/relationships/theme" Target="theme/theme1.xml" Id="rId2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8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>
      <c r="A1" s="1" t="inlineStr">
        <is>
          <t>Curso Gratuito de Excel para Empresas — Koda Digital</t>
        </is>
      </c>
    </row>
    <row r="2">
      <c r="A2" s="2" t="inlineStr">
        <is>
          <t>Planilha completa com dados para as 15 lições + Projeto Final (MRP)</t>
        </is>
      </c>
    </row>
    <row r="3">
      <c r="A3" s="3" t="inlineStr"/>
    </row>
    <row r="4">
      <c r="A4" s="3" t="inlineStr">
        <is>
          <t>COMO USAR:</t>
        </is>
      </c>
    </row>
    <row r="5">
      <c r="A5" s="3" t="inlineStr">
        <is>
          <t>• Cada aba corresponde a uma lição ou ao projeto final.</t>
        </is>
      </c>
    </row>
    <row r="6">
      <c r="A6" s="3" t="inlineStr">
        <is>
          <t>• Células AZUIS = entradas (você pode alterar).</t>
        </is>
      </c>
    </row>
    <row r="7">
      <c r="A7" s="3" t="inlineStr">
        <is>
          <t>• Células PRETAS = fórmulas (não edite).</t>
        </is>
      </c>
    </row>
    <row r="8">
      <c r="A8" s="3" t="inlineStr">
        <is>
          <t>• Células VERDES = referências entre abas.</t>
        </is>
      </c>
    </row>
    <row r="9">
      <c r="A9" s="3" t="inlineStr">
        <is>
          <t>• Fundo AMARELO = parâmetros-chave a ajustar.</t>
        </is>
      </c>
    </row>
    <row r="10">
      <c r="A10" s="3" t="inlineStr"/>
    </row>
    <row r="11">
      <c r="A11" s="3" t="inlineStr">
        <is>
          <t>PROJETO FINAL — MRP (Material Requirements Planning):</t>
        </is>
      </c>
    </row>
    <row r="12">
      <c r="A12" s="3" t="inlineStr">
        <is>
          <t>1. Aba 'MRP-Demanda' → histórico de vendas mensal por produto acabado.</t>
        </is>
      </c>
    </row>
    <row r="13">
      <c r="A13" s="3" t="inlineStr">
        <is>
          <t>2. Aba 'MRP-BOM' → estrutura de produto em 3 níveis (produto → sub → matéria-prima).</t>
        </is>
      </c>
    </row>
    <row r="14">
      <c r="A14" s="3" t="inlineStr">
        <is>
          <t>3. Aba 'MRP-LeadTime' → prazo de entrega e estoque atual por item.</t>
        </is>
      </c>
    </row>
    <row r="15">
      <c r="A15" s="3" t="inlineStr">
        <is>
          <t>4. Aba 'MRP-Ordens' → GERAÇÃO AUTOMÁTICA de ordens de compra por item, com quantidade e data de emissão.</t>
        </is>
      </c>
    </row>
    <row r="16">
      <c r="A16" s="3" t="inlineStr"/>
    </row>
    <row r="17">
      <c r="A17" s="3" t="inlineStr">
        <is>
          <t>Precisa de treinamento in-company ou dashboard sob medida? Fale com a gente:</t>
        </is>
      </c>
    </row>
    <row r="18">
      <c r="A18" s="3" t="inlineStr">
        <is>
          <t>WhatsApp: +55 11 91461-7199 — kodadigital.com.br</t>
        </is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G51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2" customWidth="1" min="3" max="3"/>
    <col width="15" customWidth="1" min="4" max="4"/>
    <col width="14" customWidth="1" min="5" max="5"/>
  </cols>
  <sheetData>
    <row r="1">
      <c r="A1" s="4" t="inlineStr">
        <is>
          <t>Data</t>
        </is>
      </c>
      <c r="B1" s="4" t="inlineStr">
        <is>
          <t>Vendedor</t>
        </is>
      </c>
      <c r="C1" s="4" t="inlineStr">
        <is>
          <t>Região</t>
        </is>
      </c>
      <c r="D1" s="4" t="inlineStr">
        <is>
          <t>Produto</t>
        </is>
      </c>
      <c r="E1" s="4" t="inlineStr">
        <is>
          <t>Valor</t>
        </is>
      </c>
      <c r="G1" s="13" t="inlineStr">
        <is>
          <t>Insira → Tabela Dinâmica sobre A1:E51</t>
        </is>
      </c>
    </row>
    <row r="2">
      <c r="A2" s="15" t="n">
        <v>46177</v>
      </c>
      <c r="B2" t="inlineStr">
        <is>
          <t>Ana</t>
        </is>
      </c>
      <c r="C2" t="inlineStr">
        <is>
          <t>MG</t>
        </is>
      </c>
      <c r="D2" t="inlineStr">
        <is>
          <t>Produto B</t>
        </is>
      </c>
      <c r="E2" t="n">
        <v>2328</v>
      </c>
    </row>
    <row r="3">
      <c r="A3" s="15" t="n">
        <v>46077</v>
      </c>
      <c r="B3" t="inlineStr">
        <is>
          <t>Ana</t>
        </is>
      </c>
      <c r="C3" t="inlineStr">
        <is>
          <t>SP</t>
        </is>
      </c>
      <c r="D3" t="inlineStr">
        <is>
          <t>Produto D</t>
        </is>
      </c>
      <c r="E3" t="n">
        <v>760</v>
      </c>
    </row>
    <row r="4">
      <c r="A4" s="15" t="n">
        <v>46025</v>
      </c>
      <c r="B4" t="inlineStr">
        <is>
          <t>Bruno</t>
        </is>
      </c>
      <c r="C4" t="inlineStr">
        <is>
          <t>RJ</t>
        </is>
      </c>
      <c r="D4" t="inlineStr">
        <is>
          <t>Produto A</t>
        </is>
      </c>
      <c r="E4" t="n">
        <v>2128</v>
      </c>
    </row>
    <row r="5">
      <c r="A5" s="15" t="n">
        <v>46194</v>
      </c>
      <c r="B5" t="inlineStr">
        <is>
          <t>Diego</t>
        </is>
      </c>
      <c r="C5" t="inlineStr">
        <is>
          <t>RJ</t>
        </is>
      </c>
      <c r="D5" t="inlineStr">
        <is>
          <t>Produto D</t>
        </is>
      </c>
      <c r="E5" t="n">
        <v>2778</v>
      </c>
    </row>
    <row r="6">
      <c r="A6" s="15" t="n">
        <v>46047</v>
      </c>
      <c r="B6" t="inlineStr">
        <is>
          <t>Bruno</t>
        </is>
      </c>
      <c r="C6" t="inlineStr">
        <is>
          <t>BA</t>
        </is>
      </c>
      <c r="D6" t="inlineStr">
        <is>
          <t>Produto C</t>
        </is>
      </c>
      <c r="E6" t="n">
        <v>2776</v>
      </c>
    </row>
    <row r="7">
      <c r="A7" s="15" t="n">
        <v>46060</v>
      </c>
      <c r="B7" t="inlineStr">
        <is>
          <t>Carla</t>
        </is>
      </c>
      <c r="C7" t="inlineStr">
        <is>
          <t>SP</t>
        </is>
      </c>
      <c r="D7" t="inlineStr">
        <is>
          <t>Produto A</t>
        </is>
      </c>
      <c r="E7" t="n">
        <v>3612</v>
      </c>
    </row>
    <row r="8">
      <c r="A8" s="15" t="n">
        <v>46034</v>
      </c>
      <c r="B8" t="inlineStr">
        <is>
          <t>Carla</t>
        </is>
      </c>
      <c r="C8" t="inlineStr">
        <is>
          <t>MG</t>
        </is>
      </c>
      <c r="D8" t="inlineStr">
        <is>
          <t>Produto A</t>
        </is>
      </c>
      <c r="E8" t="n">
        <v>4263</v>
      </c>
    </row>
    <row r="9">
      <c r="A9" s="15" t="n">
        <v>46146</v>
      </c>
      <c r="B9" t="inlineStr">
        <is>
          <t>Diego</t>
        </is>
      </c>
      <c r="C9" t="inlineStr">
        <is>
          <t>SP</t>
        </is>
      </c>
      <c r="D9" t="inlineStr">
        <is>
          <t>Produto C</t>
        </is>
      </c>
      <c r="E9" t="n">
        <v>3462</v>
      </c>
    </row>
    <row r="10">
      <c r="A10" s="15" t="n">
        <v>46149</v>
      </c>
      <c r="B10" t="inlineStr">
        <is>
          <t>Ana</t>
        </is>
      </c>
      <c r="C10" t="inlineStr">
        <is>
          <t>SP</t>
        </is>
      </c>
      <c r="D10" t="inlineStr">
        <is>
          <t>Produto B</t>
        </is>
      </c>
      <c r="E10" t="n">
        <v>2870</v>
      </c>
    </row>
    <row r="11">
      <c r="A11" s="15" t="n">
        <v>46050</v>
      </c>
      <c r="B11" t="inlineStr">
        <is>
          <t>Bruno</t>
        </is>
      </c>
      <c r="C11" t="inlineStr">
        <is>
          <t>SP</t>
        </is>
      </c>
      <c r="D11" t="inlineStr">
        <is>
          <t>Produto D</t>
        </is>
      </c>
      <c r="E11" t="n">
        <v>2777</v>
      </c>
    </row>
    <row r="12">
      <c r="A12" s="15" t="n">
        <v>46133</v>
      </c>
      <c r="B12" t="inlineStr">
        <is>
          <t>Carla</t>
        </is>
      </c>
      <c r="C12" t="inlineStr">
        <is>
          <t>RJ</t>
        </is>
      </c>
      <c r="D12" t="inlineStr">
        <is>
          <t>Produto C</t>
        </is>
      </c>
      <c r="E12" t="n">
        <v>3410</v>
      </c>
    </row>
    <row r="13">
      <c r="A13" s="15" t="n">
        <v>46075</v>
      </c>
      <c r="B13" t="inlineStr">
        <is>
          <t>Carla</t>
        </is>
      </c>
      <c r="C13" t="inlineStr">
        <is>
          <t>SP</t>
        </is>
      </c>
      <c r="D13" t="inlineStr">
        <is>
          <t>Produto B</t>
        </is>
      </c>
      <c r="E13" t="n">
        <v>4875</v>
      </c>
    </row>
    <row r="14">
      <c r="A14" s="15" t="n">
        <v>46181</v>
      </c>
      <c r="B14" t="inlineStr">
        <is>
          <t>Bruno</t>
        </is>
      </c>
      <c r="C14" t="inlineStr">
        <is>
          <t>BA</t>
        </is>
      </c>
      <c r="D14" t="inlineStr">
        <is>
          <t>Produto D</t>
        </is>
      </c>
      <c r="E14" t="n">
        <v>2711</v>
      </c>
    </row>
    <row r="15">
      <c r="A15" s="15" t="n">
        <v>46196</v>
      </c>
      <c r="B15" t="inlineStr">
        <is>
          <t>Bruno</t>
        </is>
      </c>
      <c r="C15" t="inlineStr">
        <is>
          <t>MG</t>
        </is>
      </c>
      <c r="D15" t="inlineStr">
        <is>
          <t>Produto A</t>
        </is>
      </c>
      <c r="E15" t="n">
        <v>2376</v>
      </c>
    </row>
    <row r="16">
      <c r="A16" s="15" t="n">
        <v>46048</v>
      </c>
      <c r="B16" t="inlineStr">
        <is>
          <t>Carla</t>
        </is>
      </c>
      <c r="C16" t="inlineStr">
        <is>
          <t>BA</t>
        </is>
      </c>
      <c r="D16" t="inlineStr">
        <is>
          <t>Produto C</t>
        </is>
      </c>
      <c r="E16" t="n">
        <v>1042</v>
      </c>
    </row>
    <row r="17">
      <c r="A17" s="15" t="n">
        <v>46072</v>
      </c>
      <c r="B17" t="inlineStr">
        <is>
          <t>Carla</t>
        </is>
      </c>
      <c r="C17" t="inlineStr">
        <is>
          <t>RJ</t>
        </is>
      </c>
      <c r="D17" t="inlineStr">
        <is>
          <t>Produto D</t>
        </is>
      </c>
      <c r="E17" t="n">
        <v>3741</v>
      </c>
    </row>
    <row r="18">
      <c r="A18" s="15" t="n">
        <v>46188</v>
      </c>
      <c r="B18" t="inlineStr">
        <is>
          <t>Bruno</t>
        </is>
      </c>
      <c r="C18" t="inlineStr">
        <is>
          <t>MG</t>
        </is>
      </c>
      <c r="D18" t="inlineStr">
        <is>
          <t>Produto B</t>
        </is>
      </c>
      <c r="E18" t="n">
        <v>2520</v>
      </c>
    </row>
    <row r="19">
      <c r="A19" s="15" t="n">
        <v>46191</v>
      </c>
      <c r="B19" t="inlineStr">
        <is>
          <t>Carla</t>
        </is>
      </c>
      <c r="C19" t="inlineStr">
        <is>
          <t>BA</t>
        </is>
      </c>
      <c r="D19" t="inlineStr">
        <is>
          <t>Produto D</t>
        </is>
      </c>
      <c r="E19" t="n">
        <v>3465</v>
      </c>
    </row>
    <row r="20">
      <c r="A20" s="15" t="n">
        <v>46058</v>
      </c>
      <c r="B20" t="inlineStr">
        <is>
          <t>Diego</t>
        </is>
      </c>
      <c r="C20" t="inlineStr">
        <is>
          <t>SP</t>
        </is>
      </c>
      <c r="D20" t="inlineStr">
        <is>
          <t>Produto A</t>
        </is>
      </c>
      <c r="E20" t="n">
        <v>1398</v>
      </c>
    </row>
    <row r="21">
      <c r="A21" s="15" t="n">
        <v>46074</v>
      </c>
      <c r="B21" t="inlineStr">
        <is>
          <t>Bruno</t>
        </is>
      </c>
      <c r="C21" t="inlineStr">
        <is>
          <t>BA</t>
        </is>
      </c>
      <c r="D21" t="inlineStr">
        <is>
          <t>Produto A</t>
        </is>
      </c>
      <c r="E21" t="n">
        <v>3652</v>
      </c>
    </row>
    <row r="22">
      <c r="A22" s="15" t="n">
        <v>46132</v>
      </c>
      <c r="B22" t="inlineStr">
        <is>
          <t>Diego</t>
        </is>
      </c>
      <c r="C22" t="inlineStr">
        <is>
          <t>MG</t>
        </is>
      </c>
      <c r="D22" t="inlineStr">
        <is>
          <t>Produto A</t>
        </is>
      </c>
      <c r="E22" t="n">
        <v>1438</v>
      </c>
    </row>
    <row r="23">
      <c r="A23" s="15" t="n">
        <v>46191</v>
      </c>
      <c r="B23" t="inlineStr">
        <is>
          <t>Carla</t>
        </is>
      </c>
      <c r="C23" t="inlineStr">
        <is>
          <t>MG</t>
        </is>
      </c>
      <c r="D23" t="inlineStr">
        <is>
          <t>Produto A</t>
        </is>
      </c>
      <c r="E23" t="n">
        <v>2904</v>
      </c>
    </row>
    <row r="24">
      <c r="A24" s="15" t="n">
        <v>46118</v>
      </c>
      <c r="B24" t="inlineStr">
        <is>
          <t>Diego</t>
        </is>
      </c>
      <c r="C24" t="inlineStr">
        <is>
          <t>SP</t>
        </is>
      </c>
      <c r="D24" t="inlineStr">
        <is>
          <t>Produto C</t>
        </is>
      </c>
      <c r="E24" t="n">
        <v>4600</v>
      </c>
    </row>
    <row r="25">
      <c r="A25" s="15" t="n">
        <v>46070</v>
      </c>
      <c r="B25" t="inlineStr">
        <is>
          <t>Ana</t>
        </is>
      </c>
      <c r="C25" t="inlineStr">
        <is>
          <t>MG</t>
        </is>
      </c>
      <c r="D25" t="inlineStr">
        <is>
          <t>Produto B</t>
        </is>
      </c>
      <c r="E25" t="n">
        <v>1752</v>
      </c>
    </row>
    <row r="26">
      <c r="A26" s="15" t="n">
        <v>46106</v>
      </c>
      <c r="B26" t="inlineStr">
        <is>
          <t>Bruno</t>
        </is>
      </c>
      <c r="C26" t="inlineStr">
        <is>
          <t>SP</t>
        </is>
      </c>
      <c r="D26" t="inlineStr">
        <is>
          <t>Produto C</t>
        </is>
      </c>
      <c r="E26" t="n">
        <v>4502</v>
      </c>
    </row>
    <row r="27">
      <c r="A27" s="15" t="n">
        <v>46026</v>
      </c>
      <c r="B27" t="inlineStr">
        <is>
          <t>Carla</t>
        </is>
      </c>
      <c r="C27" t="inlineStr">
        <is>
          <t>MG</t>
        </is>
      </c>
      <c r="D27" t="inlineStr">
        <is>
          <t>Produto B</t>
        </is>
      </c>
      <c r="E27" t="n">
        <v>974</v>
      </c>
    </row>
    <row r="28">
      <c r="A28" s="15" t="n">
        <v>46072</v>
      </c>
      <c r="B28" t="inlineStr">
        <is>
          <t>Ana</t>
        </is>
      </c>
      <c r="C28" t="inlineStr">
        <is>
          <t>SP</t>
        </is>
      </c>
      <c r="D28" t="inlineStr">
        <is>
          <t>Produto D</t>
        </is>
      </c>
      <c r="E28" t="n">
        <v>1066</v>
      </c>
    </row>
    <row r="29">
      <c r="A29" s="15" t="n">
        <v>46167</v>
      </c>
      <c r="B29" t="inlineStr">
        <is>
          <t>Bruno</t>
        </is>
      </c>
      <c r="C29" t="inlineStr">
        <is>
          <t>RJ</t>
        </is>
      </c>
      <c r="D29" t="inlineStr">
        <is>
          <t>Produto D</t>
        </is>
      </c>
      <c r="E29" t="n">
        <v>1852</v>
      </c>
    </row>
    <row r="30">
      <c r="A30" s="15" t="n">
        <v>46098</v>
      </c>
      <c r="B30" t="inlineStr">
        <is>
          <t>Diego</t>
        </is>
      </c>
      <c r="C30" t="inlineStr">
        <is>
          <t>RJ</t>
        </is>
      </c>
      <c r="D30" t="inlineStr">
        <is>
          <t>Produto B</t>
        </is>
      </c>
      <c r="E30" t="n">
        <v>3053</v>
      </c>
    </row>
    <row r="31">
      <c r="A31" s="15" t="n">
        <v>46134</v>
      </c>
      <c r="B31" t="inlineStr">
        <is>
          <t>Carla</t>
        </is>
      </c>
      <c r="C31" t="inlineStr">
        <is>
          <t>BA</t>
        </is>
      </c>
      <c r="D31" t="inlineStr">
        <is>
          <t>Produto D</t>
        </is>
      </c>
      <c r="E31" t="n">
        <v>1491</v>
      </c>
    </row>
    <row r="32">
      <c r="A32" s="15" t="n">
        <v>46061</v>
      </c>
      <c r="B32" t="inlineStr">
        <is>
          <t>Ana</t>
        </is>
      </c>
      <c r="C32" t="inlineStr">
        <is>
          <t>MG</t>
        </is>
      </c>
      <c r="D32" t="inlineStr">
        <is>
          <t>Produto A</t>
        </is>
      </c>
      <c r="E32" t="n">
        <v>2385</v>
      </c>
    </row>
    <row r="33">
      <c r="A33" s="15" t="n">
        <v>46150</v>
      </c>
      <c r="B33" t="inlineStr">
        <is>
          <t>Ana</t>
        </is>
      </c>
      <c r="C33" t="inlineStr">
        <is>
          <t>SP</t>
        </is>
      </c>
      <c r="D33" t="inlineStr">
        <is>
          <t>Produto A</t>
        </is>
      </c>
      <c r="E33" t="n">
        <v>2375</v>
      </c>
    </row>
    <row r="34">
      <c r="A34" s="15" t="n">
        <v>46024</v>
      </c>
      <c r="B34" t="inlineStr">
        <is>
          <t>Carla</t>
        </is>
      </c>
      <c r="C34" t="inlineStr">
        <is>
          <t>SP</t>
        </is>
      </c>
      <c r="D34" t="inlineStr">
        <is>
          <t>Produto B</t>
        </is>
      </c>
      <c r="E34" t="n">
        <v>2781</v>
      </c>
    </row>
    <row r="35">
      <c r="A35" s="15" t="n">
        <v>46189</v>
      </c>
      <c r="B35" t="inlineStr">
        <is>
          <t>Bruno</t>
        </is>
      </c>
      <c r="C35" t="inlineStr">
        <is>
          <t>RJ</t>
        </is>
      </c>
      <c r="D35" t="inlineStr">
        <is>
          <t>Produto D</t>
        </is>
      </c>
      <c r="E35" t="n">
        <v>2490</v>
      </c>
    </row>
    <row r="36">
      <c r="A36" s="15" t="n">
        <v>46138</v>
      </c>
      <c r="B36" t="inlineStr">
        <is>
          <t>Diego</t>
        </is>
      </c>
      <c r="C36" t="inlineStr">
        <is>
          <t>RJ</t>
        </is>
      </c>
      <c r="D36" t="inlineStr">
        <is>
          <t>Produto A</t>
        </is>
      </c>
      <c r="E36" t="n">
        <v>1294</v>
      </c>
    </row>
    <row r="37">
      <c r="A37" s="15" t="n">
        <v>46187</v>
      </c>
      <c r="B37" t="inlineStr">
        <is>
          <t>Carla</t>
        </is>
      </c>
      <c r="C37" t="inlineStr">
        <is>
          <t>BA</t>
        </is>
      </c>
      <c r="D37" t="inlineStr">
        <is>
          <t>Produto D</t>
        </is>
      </c>
      <c r="E37" t="n">
        <v>4325</v>
      </c>
    </row>
    <row r="38">
      <c r="A38" s="15" t="n">
        <v>46175</v>
      </c>
      <c r="B38" t="inlineStr">
        <is>
          <t>Ana</t>
        </is>
      </c>
      <c r="C38" t="inlineStr">
        <is>
          <t>SP</t>
        </is>
      </c>
      <c r="D38" t="inlineStr">
        <is>
          <t>Produto D</t>
        </is>
      </c>
      <c r="E38" t="n">
        <v>3279</v>
      </c>
    </row>
    <row r="39">
      <c r="A39" s="15" t="n">
        <v>46030</v>
      </c>
      <c r="B39" t="inlineStr">
        <is>
          <t>Bruno</t>
        </is>
      </c>
      <c r="C39" t="inlineStr">
        <is>
          <t>RJ</t>
        </is>
      </c>
      <c r="D39" t="inlineStr">
        <is>
          <t>Produto D</t>
        </is>
      </c>
      <c r="E39" t="n">
        <v>1648</v>
      </c>
    </row>
    <row r="40">
      <c r="A40" s="15" t="n">
        <v>46118</v>
      </c>
      <c r="B40" t="inlineStr">
        <is>
          <t>Carla</t>
        </is>
      </c>
      <c r="C40" t="inlineStr">
        <is>
          <t>BA</t>
        </is>
      </c>
      <c r="D40" t="inlineStr">
        <is>
          <t>Produto B</t>
        </is>
      </c>
      <c r="E40" t="n">
        <v>1117</v>
      </c>
    </row>
    <row r="41">
      <c r="A41" s="15" t="n">
        <v>46138</v>
      </c>
      <c r="B41" t="inlineStr">
        <is>
          <t>Ana</t>
        </is>
      </c>
      <c r="C41" t="inlineStr">
        <is>
          <t>SP</t>
        </is>
      </c>
      <c r="D41" t="inlineStr">
        <is>
          <t>Produto A</t>
        </is>
      </c>
      <c r="E41" t="n">
        <v>1264</v>
      </c>
    </row>
    <row r="42">
      <c r="A42" s="15" t="n">
        <v>46059</v>
      </c>
      <c r="B42" t="inlineStr">
        <is>
          <t>Diego</t>
        </is>
      </c>
      <c r="C42" t="inlineStr">
        <is>
          <t>BA</t>
        </is>
      </c>
      <c r="D42" t="inlineStr">
        <is>
          <t>Produto D</t>
        </is>
      </c>
      <c r="E42" t="n">
        <v>2251</v>
      </c>
    </row>
    <row r="43">
      <c r="A43" s="15" t="n">
        <v>46114</v>
      </c>
      <c r="B43" t="inlineStr">
        <is>
          <t>Bruno</t>
        </is>
      </c>
      <c r="C43" t="inlineStr">
        <is>
          <t>BA</t>
        </is>
      </c>
      <c r="D43" t="inlineStr">
        <is>
          <t>Produto A</t>
        </is>
      </c>
      <c r="E43" t="n">
        <v>3698</v>
      </c>
    </row>
    <row r="44">
      <c r="A44" s="15" t="n">
        <v>46107</v>
      </c>
      <c r="B44" t="inlineStr">
        <is>
          <t>Diego</t>
        </is>
      </c>
      <c r="C44" t="inlineStr">
        <is>
          <t>MG</t>
        </is>
      </c>
      <c r="D44" t="inlineStr">
        <is>
          <t>Produto D</t>
        </is>
      </c>
      <c r="E44" t="n">
        <v>4486</v>
      </c>
    </row>
    <row r="45">
      <c r="A45" s="15" t="n">
        <v>46060</v>
      </c>
      <c r="B45" t="inlineStr">
        <is>
          <t>Carla</t>
        </is>
      </c>
      <c r="C45" t="inlineStr">
        <is>
          <t>RJ</t>
        </is>
      </c>
      <c r="D45" t="inlineStr">
        <is>
          <t>Produto A</t>
        </is>
      </c>
      <c r="E45" t="n">
        <v>4941</v>
      </c>
    </row>
    <row r="46">
      <c r="A46" s="15" t="n">
        <v>46046</v>
      </c>
      <c r="B46" t="inlineStr">
        <is>
          <t>Carla</t>
        </is>
      </c>
      <c r="C46" t="inlineStr">
        <is>
          <t>SP</t>
        </is>
      </c>
      <c r="D46" t="inlineStr">
        <is>
          <t>Produto A</t>
        </is>
      </c>
      <c r="E46" t="n">
        <v>4405</v>
      </c>
    </row>
    <row r="47">
      <c r="A47" s="15" t="n">
        <v>46170</v>
      </c>
      <c r="B47" t="inlineStr">
        <is>
          <t>Bruno</t>
        </is>
      </c>
      <c r="C47" t="inlineStr">
        <is>
          <t>SP</t>
        </is>
      </c>
      <c r="D47" t="inlineStr">
        <is>
          <t>Produto A</t>
        </is>
      </c>
      <c r="E47" t="n">
        <v>2022</v>
      </c>
    </row>
    <row r="48">
      <c r="A48" s="15" t="n">
        <v>46042</v>
      </c>
      <c r="B48" t="inlineStr">
        <is>
          <t>Ana</t>
        </is>
      </c>
      <c r="C48" t="inlineStr">
        <is>
          <t>RJ</t>
        </is>
      </c>
      <c r="D48" t="inlineStr">
        <is>
          <t>Produto D</t>
        </is>
      </c>
      <c r="E48" t="n">
        <v>1482</v>
      </c>
    </row>
    <row r="49">
      <c r="A49" s="15" t="n">
        <v>46150</v>
      </c>
      <c r="B49" t="inlineStr">
        <is>
          <t>Ana</t>
        </is>
      </c>
      <c r="C49" t="inlineStr">
        <is>
          <t>SP</t>
        </is>
      </c>
      <c r="D49" t="inlineStr">
        <is>
          <t>Produto D</t>
        </is>
      </c>
      <c r="E49" t="n">
        <v>4782</v>
      </c>
    </row>
    <row r="50">
      <c r="A50" s="15" t="n">
        <v>46090</v>
      </c>
      <c r="B50" t="inlineStr">
        <is>
          <t>Bruno</t>
        </is>
      </c>
      <c r="C50" t="inlineStr">
        <is>
          <t>MG</t>
        </is>
      </c>
      <c r="D50" t="inlineStr">
        <is>
          <t>Produto B</t>
        </is>
      </c>
      <c r="E50" t="n">
        <v>2675</v>
      </c>
    </row>
    <row r="51">
      <c r="A51" s="15" t="n">
        <v>46117</v>
      </c>
      <c r="B51" t="inlineStr">
        <is>
          <t>Carla</t>
        </is>
      </c>
      <c r="C51" t="inlineStr">
        <is>
          <t>BA</t>
        </is>
      </c>
      <c r="D51" t="inlineStr">
        <is>
          <t>Produto C</t>
        </is>
      </c>
      <c r="E51" t="n">
        <v>1094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4" customWidth="1" min="3" max="3"/>
    <col width="14" customWidth="1" min="4" max="4"/>
  </cols>
  <sheetData>
    <row r="1">
      <c r="A1" s="4" t="inlineStr">
        <is>
          <t>Mês</t>
        </is>
      </c>
      <c r="B1" s="4" t="inlineStr">
        <is>
          <t>Receita</t>
        </is>
      </c>
      <c r="C1" s="4" t="inlineStr">
        <is>
          <t>Custo</t>
        </is>
      </c>
      <c r="D1" s="4" t="inlineStr">
        <is>
          <t>Lucro</t>
        </is>
      </c>
    </row>
    <row r="2">
      <c r="A2" s="6" t="inlineStr">
        <is>
          <t>Jan</t>
        </is>
      </c>
      <c r="B2" s="7" t="n">
        <v>120000</v>
      </c>
      <c r="C2" s="7" t="n">
        <v>72000</v>
      </c>
      <c r="D2" s="6">
        <f>B2-C2</f>
        <v/>
      </c>
    </row>
    <row r="3">
      <c r="A3" s="6" t="inlineStr">
        <is>
          <t>Fev</t>
        </is>
      </c>
      <c r="B3" s="7" t="n">
        <v>135000</v>
      </c>
      <c r="C3" s="7" t="n">
        <v>80000</v>
      </c>
      <c r="D3" s="6">
        <f>B3-C3</f>
        <v/>
      </c>
    </row>
    <row r="4">
      <c r="A4" s="6" t="inlineStr">
        <is>
          <t>Mar</t>
        </is>
      </c>
      <c r="B4" s="7" t="n">
        <v>148000</v>
      </c>
      <c r="C4" s="7" t="n">
        <v>86000</v>
      </c>
      <c r="D4" s="6">
        <f>B4-C4</f>
        <v/>
      </c>
    </row>
    <row r="5">
      <c r="A5" s="6" t="inlineStr">
        <is>
          <t>Abr</t>
        </is>
      </c>
      <c r="B5" s="7" t="n">
        <v>160000</v>
      </c>
      <c r="C5" s="7" t="n">
        <v>92000</v>
      </c>
      <c r="D5" s="6">
        <f>B5-C5</f>
        <v/>
      </c>
    </row>
    <row r="6">
      <c r="A6" s="6" t="inlineStr">
        <is>
          <t>Mai</t>
        </is>
      </c>
      <c r="B6" s="7" t="n">
        <v>172000</v>
      </c>
      <c r="C6" s="7" t="n">
        <v>98000</v>
      </c>
      <c r="D6" s="6">
        <f>B6-C6</f>
        <v/>
      </c>
    </row>
    <row r="7">
      <c r="A7" s="6" t="inlineStr">
        <is>
          <t>Jun</t>
        </is>
      </c>
      <c r="B7" s="7" t="n">
        <v>185000</v>
      </c>
      <c r="C7" s="7" t="n">
        <v>104000</v>
      </c>
      <c r="D7" s="6">
        <f>B7-C7</f>
        <v/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F5"/>
  <sheetViews>
    <sheetView workbookViewId="0">
      <selection activeCell="A1" sqref="A1"/>
    </sheetView>
  </sheetViews>
  <sheetFormatPr baseColWidth="8" defaultRowHeight="15"/>
  <cols>
    <col width="10" customWidth="1" min="1" max="1"/>
    <col width="18" customWidth="1" min="2" max="2"/>
    <col width="18" customWidth="1" min="3" max="3"/>
    <col width="14" customWidth="1" min="4" max="4"/>
  </cols>
  <sheetData>
    <row r="1">
      <c r="A1" s="4" t="inlineStr">
        <is>
          <t>Pedido</t>
        </is>
      </c>
      <c r="B1" s="4" t="inlineStr">
        <is>
          <t>Cliente</t>
        </is>
      </c>
      <c r="C1" s="4" t="inlineStr">
        <is>
          <t>Status (lista)</t>
        </is>
      </c>
      <c r="D1" s="4" t="inlineStr">
        <is>
          <t>Valor</t>
        </is>
      </c>
      <c r="F1" s="13" t="inlineStr">
        <is>
          <t>Lista de status para validação:</t>
        </is>
      </c>
    </row>
    <row r="2">
      <c r="A2" s="7" t="n">
        <v>3001</v>
      </c>
      <c r="B2" s="6" t="inlineStr">
        <is>
          <t>Empresa X</t>
        </is>
      </c>
      <c r="C2" s="6" t="inlineStr">
        <is>
          <t>Pendente</t>
        </is>
      </c>
      <c r="D2" s="7" t="n">
        <v>5400</v>
      </c>
      <c r="F2" s="10" t="inlineStr">
        <is>
          <t>Pendente</t>
        </is>
      </c>
    </row>
    <row r="3">
      <c r="A3" s="7" t="n">
        <v>3002</v>
      </c>
      <c r="B3" s="6" t="inlineStr">
        <is>
          <t>Empresa Y</t>
        </is>
      </c>
      <c r="C3" s="6" t="inlineStr">
        <is>
          <t>Aprovado</t>
        </is>
      </c>
      <c r="D3" s="7" t="n">
        <v>12800</v>
      </c>
      <c r="F3" s="10" t="inlineStr">
        <is>
          <t>Aprovado</t>
        </is>
      </c>
    </row>
    <row r="4">
      <c r="A4" s="7" t="n">
        <v>3003</v>
      </c>
      <c r="B4" s="6" t="inlineStr">
        <is>
          <t>Empresa Z</t>
        </is>
      </c>
      <c r="C4" s="6" t="inlineStr">
        <is>
          <t>Cancelado</t>
        </is>
      </c>
      <c r="D4" s="7" t="n">
        <v>2100</v>
      </c>
      <c r="F4" s="10" t="inlineStr">
        <is>
          <t>Cancelado</t>
        </is>
      </c>
    </row>
    <row r="5">
      <c r="F5" s="10" t="inlineStr">
        <is>
          <t>Faturado</t>
        </is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D3"/>
  <sheetViews>
    <sheetView workbookViewId="0">
      <selection activeCell="A1" sqref="A1"/>
    </sheetView>
  </sheetViews>
  <sheetFormatPr baseColWidth="8" defaultRowHeight="15"/>
  <cols>
    <col width="14" customWidth="1" min="1" max="1"/>
    <col width="10" customWidth="1" min="2" max="2"/>
    <col width="8" customWidth="1" min="3" max="3"/>
    <col width="14" customWidth="1" min="4" max="4"/>
  </cols>
  <sheetData>
    <row r="1">
      <c r="A1" s="4" t="inlineStr">
        <is>
          <t>Data</t>
        </is>
      </c>
      <c r="B1" s="4" t="inlineStr">
        <is>
          <t>Produto</t>
        </is>
      </c>
      <c r="C1" s="4" t="inlineStr">
        <is>
          <t>Qtd</t>
        </is>
      </c>
      <c r="D1" s="4" t="inlineStr">
        <is>
          <t>Valor</t>
        </is>
      </c>
    </row>
    <row r="2">
      <c r="A2" s="14" t="n">
        <v>46032</v>
      </c>
      <c r="B2" s="6" t="inlineStr">
        <is>
          <t>A</t>
        </is>
      </c>
      <c r="C2" s="7" t="n">
        <v>5</v>
      </c>
      <c r="D2" s="7" t="n">
        <v>2500</v>
      </c>
    </row>
    <row r="3">
      <c r="A3" s="14" t="n">
        <v>46037</v>
      </c>
      <c r="B3" s="6" t="inlineStr">
        <is>
          <t>B</t>
        </is>
      </c>
      <c r="C3" s="7" t="n">
        <v>3</v>
      </c>
      <c r="D3" s="7" t="n">
        <v>1200</v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D3"/>
  <sheetViews>
    <sheetView workbookViewId="0">
      <selection activeCell="A1" sqref="A1"/>
    </sheetView>
  </sheetViews>
  <sheetFormatPr baseColWidth="8" defaultRowHeight="15"/>
  <cols>
    <col width="14" customWidth="1" min="1" max="1"/>
    <col width="10" customWidth="1" min="2" max="2"/>
    <col width="8" customWidth="1" min="3" max="3"/>
    <col width="14" customWidth="1" min="4" max="4"/>
  </cols>
  <sheetData>
    <row r="1">
      <c r="A1" s="4" t="inlineStr">
        <is>
          <t>Data</t>
        </is>
      </c>
      <c r="B1" s="4" t="inlineStr">
        <is>
          <t>Produto</t>
        </is>
      </c>
      <c r="C1" s="4" t="inlineStr">
        <is>
          <t>Qtd</t>
        </is>
      </c>
      <c r="D1" s="4" t="inlineStr">
        <is>
          <t>Valor</t>
        </is>
      </c>
    </row>
    <row r="2">
      <c r="A2" s="14" t="n">
        <v>46056</v>
      </c>
      <c r="B2" s="6" t="inlineStr">
        <is>
          <t>A</t>
        </is>
      </c>
      <c r="C2" s="7" t="n">
        <v>7</v>
      </c>
      <c r="D2" s="7" t="n">
        <v>3500</v>
      </c>
    </row>
    <row r="3">
      <c r="A3" s="14" t="n">
        <v>46073</v>
      </c>
      <c r="B3" s="6" t="inlineStr">
        <is>
          <t>C</t>
        </is>
      </c>
      <c r="C3" s="7" t="n">
        <v>2</v>
      </c>
      <c r="D3" s="7" t="n">
        <v>900</v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C4"/>
  <sheetViews>
    <sheetView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2" customWidth="1" min="3" max="3"/>
  </cols>
  <sheetData>
    <row r="1">
      <c r="A1" s="4" t="inlineStr">
        <is>
          <t>Código</t>
        </is>
      </c>
      <c r="B1" s="4" t="inlineStr">
        <is>
          <t>Categoria</t>
        </is>
      </c>
      <c r="C1" s="4" t="inlineStr">
        <is>
          <t>Margem %</t>
        </is>
      </c>
    </row>
    <row r="2">
      <c r="A2" s="6" t="inlineStr">
        <is>
          <t>P001</t>
        </is>
      </c>
      <c r="B2" s="6" t="inlineStr">
        <is>
          <t>Eletrônico</t>
        </is>
      </c>
      <c r="C2" s="7" t="n">
        <v>0.22</v>
      </c>
    </row>
    <row r="3">
      <c r="A3" s="6" t="inlineStr">
        <is>
          <t>P002</t>
        </is>
      </c>
      <c r="B3" s="6" t="inlineStr">
        <is>
          <t>Acessório</t>
        </is>
      </c>
      <c r="C3" s="7" t="n">
        <v>0.35</v>
      </c>
    </row>
    <row r="4">
      <c r="A4" s="6" t="inlineStr">
        <is>
          <t>P003</t>
        </is>
      </c>
      <c r="B4" s="6" t="inlineStr">
        <is>
          <t>Acessório</t>
        </is>
      </c>
      <c r="C4" s="7" t="n">
        <v>0.3</v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>
    <row r="1">
      <c r="A1" s="13" t="inlineStr">
        <is>
          <t>Grave uma macro (Alt+F8) que aplique cabeçalho azul + negrito à seleção.</t>
        </is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>
    <row r="1">
      <c r="A1" s="13" t="inlineStr">
        <is>
          <t>Modelo pronto para Power BI: use as abas L8-TDBase e L12-DimProduto como fontes.</t>
        </is>
      </c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I4"/>
  <sheetViews>
    <sheetView workbookViewId="0">
      <selection activeCell="A1" sqref="A1"/>
    </sheetView>
  </sheetViews>
  <sheetFormatPr baseColWidth="8" defaultRowHeight="15"/>
  <cols>
    <col width="22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2" customWidth="1" min="8" max="8"/>
    <col width="20" customWidth="1" min="9" max="9"/>
  </cols>
  <sheetData>
    <row r="1">
      <c r="A1" s="4" t="inlineStr">
        <is>
          <t>Produto Acabado</t>
        </is>
      </c>
      <c r="B1" s="4" t="inlineStr">
        <is>
          <t>Jan</t>
        </is>
      </c>
      <c r="C1" s="4" t="inlineStr">
        <is>
          <t>Fev</t>
        </is>
      </c>
      <c r="D1" s="4" t="inlineStr">
        <is>
          <t>Mar</t>
        </is>
      </c>
      <c r="E1" s="4" t="inlineStr">
        <is>
          <t>Abr</t>
        </is>
      </c>
      <c r="F1" s="4" t="inlineStr">
        <is>
          <t>Mai</t>
        </is>
      </c>
      <c r="G1" s="4" t="inlineStr">
        <is>
          <t>Jun</t>
        </is>
      </c>
      <c r="H1" s="4" t="inlineStr">
        <is>
          <t>Média</t>
        </is>
      </c>
      <c r="I1" s="4" t="inlineStr">
        <is>
          <t>Demanda Prevista Jul</t>
        </is>
      </c>
    </row>
    <row r="2">
      <c r="A2" s="8" t="inlineStr">
        <is>
          <t>PA-Bicicleta Adulto</t>
        </is>
      </c>
      <c r="B2" s="10" t="n">
        <v>80</v>
      </c>
      <c r="C2" s="10" t="n">
        <v>95</v>
      </c>
      <c r="D2" s="10" t="n">
        <v>110</v>
      </c>
      <c r="E2" s="10" t="n">
        <v>120</v>
      </c>
      <c r="F2" s="10" t="n">
        <v>140</v>
      </c>
      <c r="G2" s="10" t="n">
        <v>155</v>
      </c>
      <c r="H2" s="8">
        <f>MÉDIA(B2:G2)</f>
        <v/>
      </c>
      <c r="I2" s="16">
        <f>ARRED(G2+(G2-B2)/5;0)</f>
        <v/>
      </c>
    </row>
    <row r="3">
      <c r="A3" s="8" t="inlineStr">
        <is>
          <t>PA-Bicicleta Infantil</t>
        </is>
      </c>
      <c r="B3" s="10" t="n">
        <v>45</v>
      </c>
      <c r="C3" s="10" t="n">
        <v>60</v>
      </c>
      <c r="D3" s="10" t="n">
        <v>55</v>
      </c>
      <c r="E3" s="10" t="n">
        <v>70</v>
      </c>
      <c r="F3" s="10" t="n">
        <v>85</v>
      </c>
      <c r="G3" s="10" t="n">
        <v>90</v>
      </c>
      <c r="H3" s="8">
        <f>MÉDIA(B3:G3)</f>
        <v/>
      </c>
      <c r="I3" s="16">
        <f>ARRED(G3+(G3-B3)/5;0)</f>
        <v/>
      </c>
    </row>
    <row r="4">
      <c r="A4" s="8" t="inlineStr">
        <is>
          <t>PA-Patinete Elétrico</t>
        </is>
      </c>
      <c r="B4" s="10" t="n">
        <v>30</v>
      </c>
      <c r="C4" s="10" t="n">
        <v>42</v>
      </c>
      <c r="D4" s="10" t="n">
        <v>55</v>
      </c>
      <c r="E4" s="10" t="n">
        <v>68</v>
      </c>
      <c r="F4" s="10" t="n">
        <v>80</v>
      </c>
      <c r="G4" s="10" t="n">
        <v>95</v>
      </c>
      <c r="H4" s="8">
        <f>MÉDIA(B4:G4)</f>
        <v/>
      </c>
      <c r="I4" s="16">
        <f>ARRED(G4+(G4-B4)/5;0)</f>
        <v/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22" customWidth="1" min="1" max="1"/>
    <col width="8" customWidth="1" min="2" max="2"/>
    <col width="25" customWidth="1" min="3" max="3"/>
    <col width="16" customWidth="1" min="4" max="4"/>
    <col width="14" customWidth="1" min="5" max="5"/>
  </cols>
  <sheetData>
    <row r="1">
      <c r="A1" s="4" t="inlineStr">
        <is>
          <t>Produto Acabado</t>
        </is>
      </c>
      <c r="B1" s="4" t="inlineStr">
        <is>
          <t>Nível</t>
        </is>
      </c>
      <c r="C1" s="4" t="inlineStr">
        <is>
          <t>Componente</t>
        </is>
      </c>
      <c r="D1" s="4" t="inlineStr">
        <is>
          <t>Qtd por Unidade</t>
        </is>
      </c>
      <c r="E1" s="4" t="inlineStr">
        <is>
          <t>Tipo</t>
        </is>
      </c>
    </row>
    <row r="2">
      <c r="A2" s="6" t="inlineStr">
        <is>
          <t>PA-Bicicleta Adulto</t>
        </is>
      </c>
      <c r="B2" s="7" t="n">
        <v>1</v>
      </c>
      <c r="C2" s="6" t="inlineStr">
        <is>
          <t>SUB-Quadro</t>
        </is>
      </c>
      <c r="D2" s="7" t="n">
        <v>1</v>
      </c>
      <c r="E2" s="6" t="inlineStr">
        <is>
          <t>Sub</t>
        </is>
      </c>
    </row>
    <row r="3">
      <c r="A3" s="6" t="inlineStr">
        <is>
          <t>PA-Bicicleta Adulto</t>
        </is>
      </c>
      <c r="B3" s="7" t="n">
        <v>1</v>
      </c>
      <c r="C3" s="6" t="inlineStr">
        <is>
          <t>SUB-Roda</t>
        </is>
      </c>
      <c r="D3" s="7" t="n">
        <v>2</v>
      </c>
      <c r="E3" s="6" t="inlineStr">
        <is>
          <t>Sub</t>
        </is>
      </c>
    </row>
    <row r="4">
      <c r="A4" s="6" t="inlineStr">
        <is>
          <t>PA-Bicicleta Adulto</t>
        </is>
      </c>
      <c r="B4" s="7" t="n">
        <v>1</v>
      </c>
      <c r="C4" s="6" t="inlineStr">
        <is>
          <t>MP-Guidão</t>
        </is>
      </c>
      <c r="D4" s="7" t="n">
        <v>1</v>
      </c>
      <c r="E4" s="6" t="inlineStr">
        <is>
          <t>MP</t>
        </is>
      </c>
    </row>
    <row r="5">
      <c r="A5" s="6" t="inlineStr">
        <is>
          <t>PA-Bicicleta Adulto</t>
        </is>
      </c>
      <c r="B5" s="7" t="n">
        <v>1</v>
      </c>
      <c r="C5" s="6" t="inlineStr">
        <is>
          <t>MP-Selim</t>
        </is>
      </c>
      <c r="D5" s="7" t="n">
        <v>1</v>
      </c>
      <c r="E5" s="6" t="inlineStr">
        <is>
          <t>MP</t>
        </is>
      </c>
    </row>
    <row r="6">
      <c r="A6" s="6" t="inlineStr">
        <is>
          <t>PA-Bicicleta Adulto</t>
        </is>
      </c>
      <c r="B6" s="7" t="n">
        <v>1</v>
      </c>
      <c r="C6" s="6" t="inlineStr">
        <is>
          <t>MP-Corrente</t>
        </is>
      </c>
      <c r="D6" s="7" t="n">
        <v>1</v>
      </c>
      <c r="E6" s="6" t="inlineStr">
        <is>
          <t>MP</t>
        </is>
      </c>
    </row>
    <row r="7">
      <c r="A7" s="6" t="inlineStr">
        <is>
          <t>PA-Bicicleta Infantil</t>
        </is>
      </c>
      <c r="B7" s="7" t="n">
        <v>1</v>
      </c>
      <c r="C7" s="6" t="inlineStr">
        <is>
          <t>SUB-Quadro</t>
        </is>
      </c>
      <c r="D7" s="7" t="n">
        <v>1</v>
      </c>
      <c r="E7" s="6" t="inlineStr">
        <is>
          <t>Sub</t>
        </is>
      </c>
    </row>
    <row r="8">
      <c r="A8" s="6" t="inlineStr">
        <is>
          <t>PA-Bicicleta Infantil</t>
        </is>
      </c>
      <c r="B8" s="7" t="n">
        <v>1</v>
      </c>
      <c r="C8" s="6" t="inlineStr">
        <is>
          <t>SUB-Roda</t>
        </is>
      </c>
      <c r="D8" s="7" t="n">
        <v>2</v>
      </c>
      <c r="E8" s="6" t="inlineStr">
        <is>
          <t>Sub</t>
        </is>
      </c>
    </row>
    <row r="9">
      <c r="A9" s="6" t="inlineStr">
        <is>
          <t>PA-Bicicleta Infantil</t>
        </is>
      </c>
      <c r="B9" s="7" t="n">
        <v>1</v>
      </c>
      <c r="C9" s="6" t="inlineStr">
        <is>
          <t>MP-Guidão</t>
        </is>
      </c>
      <c r="D9" s="7" t="n">
        <v>1</v>
      </c>
      <c r="E9" s="6" t="inlineStr">
        <is>
          <t>MP</t>
        </is>
      </c>
    </row>
    <row r="10">
      <c r="A10" s="6" t="inlineStr">
        <is>
          <t>PA-Bicicleta Infantil</t>
        </is>
      </c>
      <c r="B10" s="7" t="n">
        <v>1</v>
      </c>
      <c r="C10" s="6" t="inlineStr">
        <is>
          <t>MP-Selim</t>
        </is>
      </c>
      <c r="D10" s="7" t="n">
        <v>1</v>
      </c>
      <c r="E10" s="6" t="inlineStr">
        <is>
          <t>MP</t>
        </is>
      </c>
    </row>
    <row r="11">
      <c r="A11" s="6" t="inlineStr">
        <is>
          <t>PA-Bicicleta Infantil</t>
        </is>
      </c>
      <c r="B11" s="7" t="n">
        <v>1</v>
      </c>
      <c r="C11" s="6" t="inlineStr">
        <is>
          <t>MP-Rodinha Apoio</t>
        </is>
      </c>
      <c r="D11" s="7" t="n">
        <v>2</v>
      </c>
      <c r="E11" s="6" t="inlineStr">
        <is>
          <t>MP</t>
        </is>
      </c>
    </row>
    <row r="12">
      <c r="A12" s="6" t="inlineStr">
        <is>
          <t>PA-Patinete Elétrico</t>
        </is>
      </c>
      <c r="B12" s="7" t="n">
        <v>1</v>
      </c>
      <c r="C12" s="6" t="inlineStr">
        <is>
          <t>SUB-Quadro</t>
        </is>
      </c>
      <c r="D12" s="7" t="n">
        <v>1</v>
      </c>
      <c r="E12" s="6" t="inlineStr">
        <is>
          <t>Sub</t>
        </is>
      </c>
    </row>
    <row r="13">
      <c r="A13" s="6" t="inlineStr">
        <is>
          <t>PA-Patinete Elétrico</t>
        </is>
      </c>
      <c r="B13" s="7" t="n">
        <v>1</v>
      </c>
      <c r="C13" s="6" t="inlineStr">
        <is>
          <t>SUB-Roda</t>
        </is>
      </c>
      <c r="D13" s="7" t="n">
        <v>2</v>
      </c>
      <c r="E13" s="6" t="inlineStr">
        <is>
          <t>Sub</t>
        </is>
      </c>
    </row>
    <row r="14">
      <c r="A14" s="6" t="inlineStr">
        <is>
          <t>PA-Patinete Elétrico</t>
        </is>
      </c>
      <c r="B14" s="7" t="n">
        <v>1</v>
      </c>
      <c r="C14" s="6" t="inlineStr">
        <is>
          <t>MP-Bateria Li-ion</t>
        </is>
      </c>
      <c r="D14" s="7" t="n">
        <v>1</v>
      </c>
      <c r="E14" s="6" t="inlineStr">
        <is>
          <t>MP</t>
        </is>
      </c>
    </row>
    <row r="15">
      <c r="A15" s="6" t="inlineStr">
        <is>
          <t>PA-Patinete Elétrico</t>
        </is>
      </c>
      <c r="B15" s="7" t="n">
        <v>1</v>
      </c>
      <c r="C15" s="6" t="inlineStr">
        <is>
          <t>MP-Motor 350W</t>
        </is>
      </c>
      <c r="D15" s="7" t="n">
        <v>1</v>
      </c>
      <c r="E15" s="6" t="inlineStr">
        <is>
          <t>MP</t>
        </is>
      </c>
    </row>
    <row r="16">
      <c r="A16" s="6" t="inlineStr">
        <is>
          <t>PA-Patinete Elétrico</t>
        </is>
      </c>
      <c r="B16" s="7" t="n">
        <v>1</v>
      </c>
      <c r="C16" s="6" t="inlineStr">
        <is>
          <t>MP-Guidão</t>
        </is>
      </c>
      <c r="D16" s="7" t="n">
        <v>1</v>
      </c>
      <c r="E16" s="6" t="inlineStr">
        <is>
          <t>MP</t>
        </is>
      </c>
    </row>
    <row r="17">
      <c r="A17" s="6" t="inlineStr">
        <is>
          <t>SUB-Quadro</t>
        </is>
      </c>
      <c r="B17" s="7" t="n">
        <v>2</v>
      </c>
      <c r="C17" s="6" t="inlineStr">
        <is>
          <t>MP-Tubo Aço</t>
        </is>
      </c>
      <c r="D17" s="7" t="n">
        <v>4</v>
      </c>
      <c r="E17" s="6" t="inlineStr">
        <is>
          <t>MP</t>
        </is>
      </c>
    </row>
    <row r="18">
      <c r="A18" s="6" t="inlineStr">
        <is>
          <t>SUB-Quadro</t>
        </is>
      </c>
      <c r="B18" s="7" t="n">
        <v>2</v>
      </c>
      <c r="C18" s="6" t="inlineStr">
        <is>
          <t>MP-Solda</t>
        </is>
      </c>
      <c r="D18" s="7" t="n">
        <v>1</v>
      </c>
      <c r="E18" s="6" t="inlineStr">
        <is>
          <t>MP</t>
        </is>
      </c>
    </row>
    <row r="19">
      <c r="A19" s="6" t="inlineStr">
        <is>
          <t>SUB-Quadro</t>
        </is>
      </c>
      <c r="B19" s="7" t="n">
        <v>2</v>
      </c>
      <c r="C19" s="6" t="inlineStr">
        <is>
          <t>MP-Tinta Base</t>
        </is>
      </c>
      <c r="D19" s="7" t="n">
        <v>1</v>
      </c>
      <c r="E19" s="6" t="inlineStr">
        <is>
          <t>MP</t>
        </is>
      </c>
    </row>
    <row r="20">
      <c r="A20" s="6" t="inlineStr">
        <is>
          <t>SUB-Roda</t>
        </is>
      </c>
      <c r="B20" s="7" t="n">
        <v>2</v>
      </c>
      <c r="C20" s="6" t="inlineStr">
        <is>
          <t>MP-Aro</t>
        </is>
      </c>
      <c r="D20" s="7" t="n">
        <v>1</v>
      </c>
      <c r="E20" s="6" t="inlineStr">
        <is>
          <t>MP</t>
        </is>
      </c>
    </row>
    <row r="21">
      <c r="A21" s="6" t="inlineStr">
        <is>
          <t>SUB-Roda</t>
        </is>
      </c>
      <c r="B21" s="7" t="n">
        <v>2</v>
      </c>
      <c r="C21" s="6" t="inlineStr">
        <is>
          <t>MP-Pneu</t>
        </is>
      </c>
      <c r="D21" s="7" t="n">
        <v>1</v>
      </c>
      <c r="E21" s="6" t="inlineStr">
        <is>
          <t>MP</t>
        </is>
      </c>
    </row>
    <row r="22">
      <c r="A22" s="6" t="inlineStr">
        <is>
          <t>SUB-Roda</t>
        </is>
      </c>
      <c r="B22" s="7" t="n">
        <v>2</v>
      </c>
      <c r="C22" s="6" t="inlineStr">
        <is>
          <t>MP-Câmara</t>
        </is>
      </c>
      <c r="D22" s="7" t="n">
        <v>1</v>
      </c>
      <c r="E22" s="6" t="inlineStr">
        <is>
          <t>MP</t>
        </is>
      </c>
    </row>
    <row r="23">
      <c r="A23" s="6" t="inlineStr">
        <is>
          <t>SUB-Roda</t>
        </is>
      </c>
      <c r="B23" s="7" t="n">
        <v>2</v>
      </c>
      <c r="C23" s="6" t="inlineStr">
        <is>
          <t>MP-Raio</t>
        </is>
      </c>
      <c r="D23" s="7" t="n">
        <v>32</v>
      </c>
      <c r="E23" s="6" t="inlineStr">
        <is>
          <t>MP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8" customWidth="1" min="3" max="3"/>
  </cols>
  <sheetData>
    <row r="1">
      <c r="A1" s="4" t="inlineStr">
        <is>
          <t>Vendedor</t>
        </is>
      </c>
      <c r="B1" s="4" t="inlineStr">
        <is>
          <t>Região</t>
        </is>
      </c>
      <c r="C1" s="4" t="inlineStr">
        <is>
          <t>Vendas (R$)</t>
        </is>
      </c>
      <c r="E1" s="5" t="inlineStr">
        <is>
          <t>Exercícios</t>
        </is>
      </c>
    </row>
    <row r="2">
      <c r="A2" s="6" t="inlineStr">
        <is>
          <t>Ana</t>
        </is>
      </c>
      <c r="B2" s="6" t="inlineStr">
        <is>
          <t>SP</t>
        </is>
      </c>
      <c r="C2" s="7" t="n">
        <v>45200</v>
      </c>
      <c r="E2" s="8" t="inlineStr">
        <is>
          <t>Total</t>
        </is>
      </c>
      <c r="F2" s="8">
        <f>SUM(C2:C9)</f>
        <v/>
      </c>
    </row>
    <row r="3">
      <c r="A3" s="6" t="inlineStr">
        <is>
          <t>Bruno</t>
        </is>
      </c>
      <c r="B3" s="6" t="inlineStr">
        <is>
          <t>RJ</t>
        </is>
      </c>
      <c r="C3" s="7" t="n">
        <v>38100</v>
      </c>
      <c r="E3" s="8" t="inlineStr">
        <is>
          <t>Média</t>
        </is>
      </c>
      <c r="F3" s="8">
        <f>AVERAGE(C2:C9)</f>
        <v/>
      </c>
    </row>
    <row r="4">
      <c r="A4" s="6" t="inlineStr">
        <is>
          <t>Carla</t>
        </is>
      </c>
      <c r="B4" s="6" t="inlineStr">
        <is>
          <t>MG</t>
        </is>
      </c>
      <c r="C4" s="7" t="n">
        <v>29800</v>
      </c>
      <c r="E4" s="8" t="inlineStr">
        <is>
          <t>Maior</t>
        </is>
      </c>
      <c r="F4" s="8">
        <f>MAX(C2:C9)</f>
        <v/>
      </c>
    </row>
    <row r="5">
      <c r="A5" s="6" t="inlineStr">
        <is>
          <t>Diego</t>
        </is>
      </c>
      <c r="B5" s="6" t="inlineStr">
        <is>
          <t>SP</t>
        </is>
      </c>
      <c r="C5" s="7" t="n">
        <v>51200</v>
      </c>
      <c r="E5" s="8" t="inlineStr">
        <is>
          <t>Menor</t>
        </is>
      </c>
      <c r="F5" s="8">
        <f>MIN(C2:C9)</f>
        <v/>
      </c>
    </row>
    <row r="6">
      <c r="A6" s="6" t="inlineStr">
        <is>
          <t>Elis</t>
        </is>
      </c>
      <c r="B6" s="6" t="inlineStr">
        <is>
          <t>RJ</t>
        </is>
      </c>
      <c r="C6" s="7" t="n">
        <v>22400</v>
      </c>
      <c r="E6" s="8" t="inlineStr">
        <is>
          <t>Qtd SP</t>
        </is>
      </c>
      <c r="F6" s="8">
        <f>COUNTIF(B2:B9,"SP")</f>
        <v/>
      </c>
    </row>
    <row r="7">
      <c r="A7" s="6" t="inlineStr">
        <is>
          <t>Felipe</t>
        </is>
      </c>
      <c r="B7" s="6" t="inlineStr">
        <is>
          <t>BA</t>
        </is>
      </c>
      <c r="C7" s="7" t="n">
        <v>18900</v>
      </c>
    </row>
    <row r="8">
      <c r="A8" s="6" t="inlineStr">
        <is>
          <t>Gina</t>
        </is>
      </c>
      <c r="B8" s="6" t="inlineStr">
        <is>
          <t>SP</t>
        </is>
      </c>
      <c r="C8" s="7" t="n">
        <v>47300</v>
      </c>
    </row>
    <row r="9">
      <c r="A9" s="6" t="inlineStr">
        <is>
          <t>Hugo</t>
        </is>
      </c>
      <c r="B9" s="6" t="inlineStr">
        <is>
          <t>MG</t>
        </is>
      </c>
      <c r="C9" s="7" t="n">
        <v>33500</v>
      </c>
    </row>
  </sheetData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selection activeCell="A1" sqref="A1"/>
    </sheetView>
  </sheetViews>
  <sheetFormatPr baseColWidth="8" defaultRowHeight="15"/>
  <cols>
    <col width="22" customWidth="1" min="1" max="1"/>
    <col width="10" customWidth="1" min="2" max="2"/>
    <col width="14" customWidth="1" min="3" max="3"/>
    <col width="18" customWidth="1" min="4" max="4"/>
    <col width="16" customWidth="1" min="5" max="5"/>
    <col width="20" customWidth="1" min="6" max="6"/>
  </cols>
  <sheetData>
    <row r="1">
      <c r="A1" s="4" t="inlineStr">
        <is>
          <t>Item</t>
        </is>
      </c>
      <c r="B1" s="4" t="inlineStr">
        <is>
          <t>Tipo</t>
        </is>
      </c>
      <c r="C1" s="4" t="inlineStr">
        <is>
          <t>Estoque Atual</t>
        </is>
      </c>
      <c r="D1" s="4" t="inlineStr">
        <is>
          <t>Estoque Segurança</t>
        </is>
      </c>
      <c r="E1" s="4" t="inlineStr">
        <is>
          <t>Lead Time (dias)</t>
        </is>
      </c>
      <c r="F1" s="4" t="inlineStr">
        <is>
          <t>Fornecedor</t>
        </is>
      </c>
    </row>
    <row r="2">
      <c r="A2" s="6" t="inlineStr">
        <is>
          <t>SUB-Quadro</t>
        </is>
      </c>
      <c r="B2" s="6" t="inlineStr">
        <is>
          <t>Sub</t>
        </is>
      </c>
      <c r="C2" s="7" t="n">
        <v>20</v>
      </c>
      <c r="D2" s="7" t="n">
        <v>10</v>
      </c>
      <c r="E2" s="7" t="n">
        <v>7</v>
      </c>
      <c r="F2" s="6" t="inlineStr">
        <is>
          <t>Interno</t>
        </is>
      </c>
    </row>
    <row r="3">
      <c r="A3" s="6" t="inlineStr">
        <is>
          <t>SUB-Roda</t>
        </is>
      </c>
      <c r="B3" s="6" t="inlineStr">
        <is>
          <t>Sub</t>
        </is>
      </c>
      <c r="C3" s="7" t="n">
        <v>50</v>
      </c>
      <c r="D3" s="7" t="n">
        <v>30</v>
      </c>
      <c r="E3" s="7" t="n">
        <v>7</v>
      </c>
      <c r="F3" s="6" t="inlineStr">
        <is>
          <t>Interno</t>
        </is>
      </c>
    </row>
    <row r="4">
      <c r="A4" s="6" t="inlineStr">
        <is>
          <t>MP-Guidão</t>
        </is>
      </c>
      <c r="B4" s="6" t="inlineStr">
        <is>
          <t>MP</t>
        </is>
      </c>
      <c r="C4" s="7" t="n">
        <v>40</v>
      </c>
      <c r="D4" s="7" t="n">
        <v>25</v>
      </c>
      <c r="E4" s="7" t="n">
        <v>10</v>
      </c>
      <c r="F4" s="6" t="inlineStr">
        <is>
          <t>Fornecedor A</t>
        </is>
      </c>
    </row>
    <row r="5">
      <c r="A5" s="6" t="inlineStr">
        <is>
          <t>MP-Selim</t>
        </is>
      </c>
      <c r="B5" s="6" t="inlineStr">
        <is>
          <t>MP</t>
        </is>
      </c>
      <c r="C5" s="7" t="n">
        <v>30</v>
      </c>
      <c r="D5" s="7" t="n">
        <v>20</v>
      </c>
      <c r="E5" s="7" t="n">
        <v>12</v>
      </c>
      <c r="F5" s="6" t="inlineStr">
        <is>
          <t>Fornecedor A</t>
        </is>
      </c>
    </row>
    <row r="6">
      <c r="A6" s="6" t="inlineStr">
        <is>
          <t>MP-Corrente</t>
        </is>
      </c>
      <c r="B6" s="6" t="inlineStr">
        <is>
          <t>MP</t>
        </is>
      </c>
      <c r="C6" s="7" t="n">
        <v>25</v>
      </c>
      <c r="D6" s="7" t="n">
        <v>15</v>
      </c>
      <c r="E6" s="7" t="n">
        <v>14</v>
      </c>
      <c r="F6" s="6" t="inlineStr">
        <is>
          <t>Fornecedor B</t>
        </is>
      </c>
    </row>
    <row r="7">
      <c r="A7" s="6" t="inlineStr">
        <is>
          <t>MP-Rodinha Apoio</t>
        </is>
      </c>
      <c r="B7" s="6" t="inlineStr">
        <is>
          <t>MP</t>
        </is>
      </c>
      <c r="C7" s="7" t="n">
        <v>30</v>
      </c>
      <c r="D7" s="7" t="n">
        <v>20</v>
      </c>
      <c r="E7" s="7" t="n">
        <v>15</v>
      </c>
      <c r="F7" s="6" t="inlineStr">
        <is>
          <t>Fornecedor B</t>
        </is>
      </c>
    </row>
    <row r="8">
      <c r="A8" s="6" t="inlineStr">
        <is>
          <t>MP-Bateria Li-ion</t>
        </is>
      </c>
      <c r="B8" s="6" t="inlineStr">
        <is>
          <t>MP</t>
        </is>
      </c>
      <c r="C8" s="7" t="n">
        <v>10</v>
      </c>
      <c r="D8" s="7" t="n">
        <v>8</v>
      </c>
      <c r="E8" s="7" t="n">
        <v>30</v>
      </c>
      <c r="F8" s="6" t="inlineStr">
        <is>
          <t>Fornecedor C</t>
        </is>
      </c>
    </row>
    <row r="9">
      <c r="A9" s="6" t="inlineStr">
        <is>
          <t>MP-Motor 350W</t>
        </is>
      </c>
      <c r="B9" s="6" t="inlineStr">
        <is>
          <t>MP</t>
        </is>
      </c>
      <c r="C9" s="7" t="n">
        <v>12</v>
      </c>
      <c r="D9" s="7" t="n">
        <v>8</v>
      </c>
      <c r="E9" s="7" t="n">
        <v>25</v>
      </c>
      <c r="F9" s="6" t="inlineStr">
        <is>
          <t>Fornecedor C</t>
        </is>
      </c>
    </row>
    <row r="10">
      <c r="A10" s="6" t="inlineStr">
        <is>
          <t>MP-Tubo Aço</t>
        </is>
      </c>
      <c r="B10" s="6" t="inlineStr">
        <is>
          <t>MP</t>
        </is>
      </c>
      <c r="C10" s="7" t="n">
        <v>80</v>
      </c>
      <c r="D10" s="7" t="n">
        <v>60</v>
      </c>
      <c r="E10" s="7" t="n">
        <v>20</v>
      </c>
      <c r="F10" s="6" t="inlineStr">
        <is>
          <t>Fornecedor D</t>
        </is>
      </c>
    </row>
    <row r="11">
      <c r="A11" s="6" t="inlineStr">
        <is>
          <t>MP-Solda</t>
        </is>
      </c>
      <c r="B11" s="6" t="inlineStr">
        <is>
          <t>MP</t>
        </is>
      </c>
      <c r="C11" s="7" t="n">
        <v>100</v>
      </c>
      <c r="D11" s="7" t="n">
        <v>50</v>
      </c>
      <c r="E11" s="7" t="n">
        <v>10</v>
      </c>
      <c r="F11" s="6" t="inlineStr">
        <is>
          <t>Fornecedor D</t>
        </is>
      </c>
    </row>
    <row r="12">
      <c r="A12" s="6" t="inlineStr">
        <is>
          <t>MP-Tinta Base</t>
        </is>
      </c>
      <c r="B12" s="6" t="inlineStr">
        <is>
          <t>MP</t>
        </is>
      </c>
      <c r="C12" s="7" t="n">
        <v>40</v>
      </c>
      <c r="D12" s="7" t="n">
        <v>20</v>
      </c>
      <c r="E12" s="7" t="n">
        <v>12</v>
      </c>
      <c r="F12" s="6" t="inlineStr">
        <is>
          <t>Fornecedor D</t>
        </is>
      </c>
    </row>
    <row r="13">
      <c r="A13" s="6" t="inlineStr">
        <is>
          <t>MP-Aro</t>
        </is>
      </c>
      <c r="B13" s="6" t="inlineStr">
        <is>
          <t>MP</t>
        </is>
      </c>
      <c r="C13" s="7" t="n">
        <v>90</v>
      </c>
      <c r="D13" s="7" t="n">
        <v>60</v>
      </c>
      <c r="E13" s="7" t="n">
        <v>18</v>
      </c>
      <c r="F13" s="6" t="inlineStr">
        <is>
          <t>Fornecedor E</t>
        </is>
      </c>
    </row>
    <row r="14">
      <c r="A14" s="6" t="inlineStr">
        <is>
          <t>MP-Pneu</t>
        </is>
      </c>
      <c r="B14" s="6" t="inlineStr">
        <is>
          <t>MP</t>
        </is>
      </c>
      <c r="C14" s="7" t="n">
        <v>120</v>
      </c>
      <c r="D14" s="7" t="n">
        <v>80</v>
      </c>
      <c r="E14" s="7" t="n">
        <v>15</v>
      </c>
      <c r="F14" s="6" t="inlineStr">
        <is>
          <t>Fornecedor E</t>
        </is>
      </c>
    </row>
    <row r="15">
      <c r="A15" s="6" t="inlineStr">
        <is>
          <t>MP-Câmara</t>
        </is>
      </c>
      <c r="B15" s="6" t="inlineStr">
        <is>
          <t>MP</t>
        </is>
      </c>
      <c r="C15" s="7" t="n">
        <v>130</v>
      </c>
      <c r="D15" s="7" t="n">
        <v>80</v>
      </c>
      <c r="E15" s="7" t="n">
        <v>15</v>
      </c>
      <c r="F15" s="6" t="inlineStr">
        <is>
          <t>Fornecedor E</t>
        </is>
      </c>
    </row>
    <row r="16">
      <c r="A16" s="6" t="inlineStr">
        <is>
          <t>MP-Raio</t>
        </is>
      </c>
      <c r="B16" s="6" t="inlineStr">
        <is>
          <t>MP</t>
        </is>
      </c>
      <c r="C16" s="7" t="n">
        <v>2000</v>
      </c>
      <c r="D16" s="7" t="n">
        <v>1500</v>
      </c>
      <c r="E16" s="7" t="n">
        <v>20</v>
      </c>
      <c r="F16" s="6" t="inlineStr">
        <is>
          <t>Fornecedor E</t>
        </is>
      </c>
    </row>
  </sheetData>
  <pageMargins left="0.75" right="0.75" top="1" bottom="1" header="0.5" footer="0.5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L16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4" customWidth="1" min="3" max="3"/>
    <col width="18" customWidth="1" min="4" max="4"/>
    <col width="20" customWidth="1" min="5" max="5"/>
    <col width="10" customWidth="1" min="6" max="6"/>
    <col width="16" customWidth="1" min="7" max="7"/>
    <col width="12" customWidth="1" min="8" max="8"/>
    <col width="16" customWidth="1" min="9" max="9"/>
  </cols>
  <sheetData>
    <row r="1">
      <c r="A1" s="4" t="inlineStr">
        <is>
          <t>Item</t>
        </is>
      </c>
      <c r="B1" s="4" t="inlineStr">
        <is>
          <t>Necessidade Bruta</t>
        </is>
      </c>
      <c r="C1" s="4" t="inlineStr">
        <is>
          <t>Estoque Atual</t>
        </is>
      </c>
      <c r="D1" s="4" t="inlineStr">
        <is>
          <t>Estoque Segurança</t>
        </is>
      </c>
      <c r="E1" s="4" t="inlineStr">
        <is>
          <t>Necessidade Líquida</t>
        </is>
      </c>
      <c r="F1" s="4" t="inlineStr">
        <is>
          <t>Ordem?</t>
        </is>
      </c>
      <c r="G1" s="4" t="inlineStr">
        <is>
          <t>Qtd a Comprar</t>
        </is>
      </c>
      <c r="H1" s="4" t="inlineStr">
        <is>
          <t>Lead Time</t>
        </is>
      </c>
      <c r="I1" s="4" t="inlineStr">
        <is>
          <t>Data Emissão OC</t>
        </is>
      </c>
      <c r="K1" s="13" t="inlineStr">
        <is>
          <t>Data Alvo de Entrega</t>
        </is>
      </c>
      <c r="L1" s="17" t="n">
        <v>46234</v>
      </c>
    </row>
    <row r="2">
      <c r="A2" s="6" t="inlineStr">
        <is>
          <t>SUB-Quadro</t>
        </is>
      </c>
      <c r="B2" s="6">
        <f>SOMARPRODUTO(('MRP-BOM'!$C$2:$C$22=A2)*('MRP-BOM'!$B$2:$B$22=1)*'MRP-BOM'!$D$2:$D$22*SEERRO(PROCV('MRP-BOM'!$A$2:$A$22;'MRP-Demanda'!$A$2:$I$4;9;FALSO);0))+SOMARPRODUTO(('MRP-BOM'!$C$2:$C$22=A2)*('MRP-BOM'!$B$2:$B$22=2)*'MRP-BOM'!$D$2:$D$22*SEERRO(PROCV('MRP-BOM'!$A$2:$A$22;$A$2:$G$16;7;FALSO);0))</f>
        <v/>
      </c>
      <c r="C2" s="18">
        <f>PROCV(A2;'MRP-LeadTime'!$A$2:$F$16;3;FALSO)</f>
        <v/>
      </c>
      <c r="D2" s="18">
        <f>PROCV(A2;'MRP-LeadTime'!$A$2:$F$16;4;FALSO)</f>
        <v/>
      </c>
      <c r="E2" s="6">
        <f>MÁXIMO(0;B2+D2-C2)</f>
        <v/>
      </c>
      <c r="F2" s="6">
        <f>SE(E2&gt;0;"SIM";"NÃO")</f>
        <v/>
      </c>
      <c r="G2" s="6">
        <f>E2</f>
        <v/>
      </c>
      <c r="H2" s="18">
        <f>PROCV(A2;'MRP-LeadTime'!$A$2:$F$16;5;FALSO)</f>
        <v/>
      </c>
      <c r="I2" s="14">
        <f>SE(F2="SIM";$L$1-H2;"-")</f>
        <v/>
      </c>
    </row>
    <row r="3">
      <c r="A3" s="6" t="inlineStr">
        <is>
          <t>SUB-Roda</t>
        </is>
      </c>
      <c r="B3" s="6">
        <f>SOMARPRODUTO(('MRP-BOM'!$C$2:$C$22=A3)*('MRP-BOM'!$B$2:$B$22=1)*'MRP-BOM'!$D$2:$D$22*SEERRO(PROCV('MRP-BOM'!$A$2:$A$22;'MRP-Demanda'!$A$2:$I$4;9;FALSO);0))+SOMARPRODUTO(('MRP-BOM'!$C$2:$C$22=A3)*('MRP-BOM'!$B$2:$B$22=2)*'MRP-BOM'!$D$2:$D$22*SEERRO(PROCV('MRP-BOM'!$A$2:$A$22;$A$2:$G$16;7;FALSO);0))</f>
        <v/>
      </c>
      <c r="C3" s="18">
        <f>PROCV(A3;'MRP-LeadTime'!$A$2:$F$16;3;FALSO)</f>
        <v/>
      </c>
      <c r="D3" s="18">
        <f>PROCV(A3;'MRP-LeadTime'!$A$2:$F$16;4;FALSO)</f>
        <v/>
      </c>
      <c r="E3" s="6">
        <f>MÁXIMO(0;B3+D3-C3)</f>
        <v/>
      </c>
      <c r="F3" s="6">
        <f>SE(E3&gt;0;"SIM";"NÃO")</f>
        <v/>
      </c>
      <c r="G3" s="6">
        <f>E3</f>
        <v/>
      </c>
      <c r="H3" s="18">
        <f>PROCV(A3;'MRP-LeadTime'!$A$2:$F$16;5;FALSO)</f>
        <v/>
      </c>
      <c r="I3" s="14">
        <f>SE(F3="SIM";$L$1-H3;"-")</f>
        <v/>
      </c>
    </row>
    <row r="4">
      <c r="A4" s="6" t="inlineStr">
        <is>
          <t>MP-Guidão</t>
        </is>
      </c>
      <c r="B4" s="6">
        <f>SOMARPRODUTO(('MRP-BOM'!$C$2:$C$22=A4)*('MRP-BOM'!$B$2:$B$22=1)*'MRP-BOM'!$D$2:$D$22*SEERRO(PROCV('MRP-BOM'!$A$2:$A$22;'MRP-Demanda'!$A$2:$I$4;9;FALSO);0))+SOMARPRODUTO(('MRP-BOM'!$C$2:$C$22=A4)*('MRP-BOM'!$B$2:$B$22=2)*'MRP-BOM'!$D$2:$D$22*SEERRO(PROCV('MRP-BOM'!$A$2:$A$22;$A$2:$G$16;7;FALSO);0))</f>
        <v/>
      </c>
      <c r="C4" s="18">
        <f>PROCV(A4;'MRP-LeadTime'!$A$2:$F$16;3;FALSO)</f>
        <v/>
      </c>
      <c r="D4" s="18">
        <f>PROCV(A4;'MRP-LeadTime'!$A$2:$F$16;4;FALSO)</f>
        <v/>
      </c>
      <c r="E4" s="6">
        <f>MÁXIMO(0;B4+D4-C4)</f>
        <v/>
      </c>
      <c r="F4" s="6">
        <f>SE(E4&gt;0;"SIM";"NÃO")</f>
        <v/>
      </c>
      <c r="G4" s="6">
        <f>E4</f>
        <v/>
      </c>
      <c r="H4" s="18">
        <f>PROCV(A4;'MRP-LeadTime'!$A$2:$F$16;5;FALSO)</f>
        <v/>
      </c>
      <c r="I4" s="14">
        <f>SE(F4="SIM";$L$1-H4;"-")</f>
        <v/>
      </c>
    </row>
    <row r="5">
      <c r="A5" s="6" t="inlineStr">
        <is>
          <t>MP-Selim</t>
        </is>
      </c>
      <c r="B5" s="6">
        <f>SOMARPRODUTO(('MRP-BOM'!$C$2:$C$22=A5)*('MRP-BOM'!$B$2:$B$22=1)*'MRP-BOM'!$D$2:$D$22*SEERRO(PROCV('MRP-BOM'!$A$2:$A$22;'MRP-Demanda'!$A$2:$I$4;9;FALSO);0))+SOMARPRODUTO(('MRP-BOM'!$C$2:$C$22=A5)*('MRP-BOM'!$B$2:$B$22=2)*'MRP-BOM'!$D$2:$D$22*SEERRO(PROCV('MRP-BOM'!$A$2:$A$22;$A$2:$G$16;7;FALSO);0))</f>
        <v/>
      </c>
      <c r="C5" s="18">
        <f>PROCV(A5;'MRP-LeadTime'!$A$2:$F$16;3;FALSO)</f>
        <v/>
      </c>
      <c r="D5" s="18">
        <f>PROCV(A5;'MRP-LeadTime'!$A$2:$F$16;4;FALSO)</f>
        <v/>
      </c>
      <c r="E5" s="6">
        <f>MÁXIMO(0;B5+D5-C5)</f>
        <v/>
      </c>
      <c r="F5" s="6">
        <f>SE(E5&gt;0;"SIM";"NÃO")</f>
        <v/>
      </c>
      <c r="G5" s="6">
        <f>E5</f>
        <v/>
      </c>
      <c r="H5" s="18">
        <f>PROCV(A5;'MRP-LeadTime'!$A$2:$F$16;5;FALSO)</f>
        <v/>
      </c>
      <c r="I5" s="14">
        <f>SE(F5="SIM";$L$1-H5;"-")</f>
        <v/>
      </c>
    </row>
    <row r="6">
      <c r="A6" s="6" t="inlineStr">
        <is>
          <t>MP-Corrente</t>
        </is>
      </c>
      <c r="B6" s="6">
        <f>SOMARPRODUTO(('MRP-BOM'!$C$2:$C$22=A6)*('MRP-BOM'!$B$2:$B$22=1)*'MRP-BOM'!$D$2:$D$22*SEERRO(PROCV('MRP-BOM'!$A$2:$A$22;'MRP-Demanda'!$A$2:$I$4;9;FALSO);0))+SOMARPRODUTO(('MRP-BOM'!$C$2:$C$22=A6)*('MRP-BOM'!$B$2:$B$22=2)*'MRP-BOM'!$D$2:$D$22*SEERRO(PROCV('MRP-BOM'!$A$2:$A$22;$A$2:$G$16;7;FALSO);0))</f>
        <v/>
      </c>
      <c r="C6" s="18">
        <f>PROCV(A6;'MRP-LeadTime'!$A$2:$F$16;3;FALSO)</f>
        <v/>
      </c>
      <c r="D6" s="18">
        <f>PROCV(A6;'MRP-LeadTime'!$A$2:$F$16;4;FALSO)</f>
        <v/>
      </c>
      <c r="E6" s="6">
        <f>MÁXIMO(0;B6+D6-C6)</f>
        <v/>
      </c>
      <c r="F6" s="6">
        <f>SE(E6&gt;0;"SIM";"NÃO")</f>
        <v/>
      </c>
      <c r="G6" s="6">
        <f>E6</f>
        <v/>
      </c>
      <c r="H6" s="18">
        <f>PROCV(A6;'MRP-LeadTime'!$A$2:$F$16;5;FALSO)</f>
        <v/>
      </c>
      <c r="I6" s="14">
        <f>SE(F6="SIM";$L$1-H6;"-")</f>
        <v/>
      </c>
    </row>
    <row r="7">
      <c r="A7" s="6" t="inlineStr">
        <is>
          <t>MP-Rodinha Apoio</t>
        </is>
      </c>
      <c r="B7" s="6">
        <f>SOMARPRODUTO(('MRP-BOM'!$C$2:$C$22=A7)*('MRP-BOM'!$B$2:$B$22=1)*'MRP-BOM'!$D$2:$D$22*SEERRO(PROCV('MRP-BOM'!$A$2:$A$22;'MRP-Demanda'!$A$2:$I$4;9;FALSO);0))+SOMARPRODUTO(('MRP-BOM'!$C$2:$C$22=A7)*('MRP-BOM'!$B$2:$B$22=2)*'MRP-BOM'!$D$2:$D$22*SEERRO(PROCV('MRP-BOM'!$A$2:$A$22;$A$2:$G$16;7;FALSO);0))</f>
        <v/>
      </c>
      <c r="C7" s="18">
        <f>PROCV(A7;'MRP-LeadTime'!$A$2:$F$16;3;FALSO)</f>
        <v/>
      </c>
      <c r="D7" s="18">
        <f>PROCV(A7;'MRP-LeadTime'!$A$2:$F$16;4;FALSO)</f>
        <v/>
      </c>
      <c r="E7" s="6">
        <f>MÁXIMO(0;B7+D7-C7)</f>
        <v/>
      </c>
      <c r="F7" s="6">
        <f>SE(E7&gt;0;"SIM";"NÃO")</f>
        <v/>
      </c>
      <c r="G7" s="6">
        <f>E7</f>
        <v/>
      </c>
      <c r="H7" s="18">
        <f>PROCV(A7;'MRP-LeadTime'!$A$2:$F$16;5;FALSO)</f>
        <v/>
      </c>
      <c r="I7" s="14">
        <f>SE(F7="SIM";$L$1-H7;"-")</f>
        <v/>
      </c>
    </row>
    <row r="8">
      <c r="A8" s="6" t="inlineStr">
        <is>
          <t>MP-Bateria Li-ion</t>
        </is>
      </c>
      <c r="B8" s="6">
        <f>SOMARPRODUTO(('MRP-BOM'!$C$2:$C$22=A8)*('MRP-BOM'!$B$2:$B$22=1)*'MRP-BOM'!$D$2:$D$22*SEERRO(PROCV('MRP-BOM'!$A$2:$A$22;'MRP-Demanda'!$A$2:$I$4;9;FALSO);0))+SOMARPRODUTO(('MRP-BOM'!$C$2:$C$22=A8)*('MRP-BOM'!$B$2:$B$22=2)*'MRP-BOM'!$D$2:$D$22*SEERRO(PROCV('MRP-BOM'!$A$2:$A$22;$A$2:$G$16;7;FALSO);0))</f>
        <v/>
      </c>
      <c r="C8" s="18">
        <f>PROCV(A8;'MRP-LeadTime'!$A$2:$F$16;3;FALSO)</f>
        <v/>
      </c>
      <c r="D8" s="18">
        <f>PROCV(A8;'MRP-LeadTime'!$A$2:$F$16;4;FALSO)</f>
        <v/>
      </c>
      <c r="E8" s="6">
        <f>MÁXIMO(0;B8+D8-C8)</f>
        <v/>
      </c>
      <c r="F8" s="6">
        <f>SE(E8&gt;0;"SIM";"NÃO")</f>
        <v/>
      </c>
      <c r="G8" s="6">
        <f>E8</f>
        <v/>
      </c>
      <c r="H8" s="18">
        <f>PROCV(A8;'MRP-LeadTime'!$A$2:$F$16;5;FALSO)</f>
        <v/>
      </c>
      <c r="I8" s="14">
        <f>SE(F8="SIM";$L$1-H8;"-")</f>
        <v/>
      </c>
    </row>
    <row r="9">
      <c r="A9" s="6" t="inlineStr">
        <is>
          <t>MP-Motor 350W</t>
        </is>
      </c>
      <c r="B9" s="6">
        <f>SOMARPRODUTO(('MRP-BOM'!$C$2:$C$22=A9)*('MRP-BOM'!$B$2:$B$22=1)*'MRP-BOM'!$D$2:$D$22*SEERRO(PROCV('MRP-BOM'!$A$2:$A$22;'MRP-Demanda'!$A$2:$I$4;9;FALSO);0))+SOMARPRODUTO(('MRP-BOM'!$C$2:$C$22=A9)*('MRP-BOM'!$B$2:$B$22=2)*'MRP-BOM'!$D$2:$D$22*SEERRO(PROCV('MRP-BOM'!$A$2:$A$22;$A$2:$G$16;7;FALSO);0))</f>
        <v/>
      </c>
      <c r="C9" s="18">
        <f>PROCV(A9;'MRP-LeadTime'!$A$2:$F$16;3;FALSO)</f>
        <v/>
      </c>
      <c r="D9" s="18">
        <f>PROCV(A9;'MRP-LeadTime'!$A$2:$F$16;4;FALSO)</f>
        <v/>
      </c>
      <c r="E9" s="6">
        <f>MÁXIMO(0;B9+D9-C9)</f>
        <v/>
      </c>
      <c r="F9" s="6">
        <f>SE(E9&gt;0;"SIM";"NÃO")</f>
        <v/>
      </c>
      <c r="G9" s="6">
        <f>E9</f>
        <v/>
      </c>
      <c r="H9" s="18">
        <f>PROCV(A9;'MRP-LeadTime'!$A$2:$F$16;5;FALSO)</f>
        <v/>
      </c>
      <c r="I9" s="14">
        <f>SE(F9="SIM";$L$1-H9;"-")</f>
        <v/>
      </c>
    </row>
    <row r="10">
      <c r="A10" s="6" t="inlineStr">
        <is>
          <t>MP-Tubo Aço</t>
        </is>
      </c>
      <c r="B10" s="6">
        <f>SOMARPRODUTO(('MRP-BOM'!$C$2:$C$22=A10)*('MRP-BOM'!$B$2:$B$22=1)*'MRP-BOM'!$D$2:$D$22*SEERRO(PROCV('MRP-BOM'!$A$2:$A$22;'MRP-Demanda'!$A$2:$I$4;9;FALSO);0))+SOMARPRODUTO(('MRP-BOM'!$C$2:$C$22=A10)*('MRP-BOM'!$B$2:$B$22=2)*'MRP-BOM'!$D$2:$D$22*SEERRO(PROCV('MRP-BOM'!$A$2:$A$22;$A$2:$G$16;7;FALSO);0))</f>
        <v/>
      </c>
      <c r="C10" s="18">
        <f>PROCV(A10;'MRP-LeadTime'!$A$2:$F$16;3;FALSO)</f>
        <v/>
      </c>
      <c r="D10" s="18">
        <f>PROCV(A10;'MRP-LeadTime'!$A$2:$F$16;4;FALSO)</f>
        <v/>
      </c>
      <c r="E10" s="6">
        <f>MÁXIMO(0;B10+D10-C10)</f>
        <v/>
      </c>
      <c r="F10" s="6">
        <f>SE(E10&gt;0;"SIM";"NÃO")</f>
        <v/>
      </c>
      <c r="G10" s="6">
        <f>E10</f>
        <v/>
      </c>
      <c r="H10" s="18">
        <f>PROCV(A10;'MRP-LeadTime'!$A$2:$F$16;5;FALSO)</f>
        <v/>
      </c>
      <c r="I10" s="14">
        <f>SE(F10="SIM";$L$1-H10;"-")</f>
        <v/>
      </c>
    </row>
    <row r="11">
      <c r="A11" s="6" t="inlineStr">
        <is>
          <t>MP-Solda</t>
        </is>
      </c>
      <c r="B11" s="6">
        <f>SOMARPRODUTO(('MRP-BOM'!$C$2:$C$22=A11)*('MRP-BOM'!$B$2:$B$22=1)*'MRP-BOM'!$D$2:$D$22*SEERRO(PROCV('MRP-BOM'!$A$2:$A$22;'MRP-Demanda'!$A$2:$I$4;9;FALSO);0))+SOMARPRODUTO(('MRP-BOM'!$C$2:$C$22=A11)*('MRP-BOM'!$B$2:$B$22=2)*'MRP-BOM'!$D$2:$D$22*SEERRO(PROCV('MRP-BOM'!$A$2:$A$22;$A$2:$G$16;7;FALSO);0))</f>
        <v/>
      </c>
      <c r="C11" s="18">
        <f>PROCV(A11;'MRP-LeadTime'!$A$2:$F$16;3;FALSO)</f>
        <v/>
      </c>
      <c r="D11" s="18">
        <f>PROCV(A11;'MRP-LeadTime'!$A$2:$F$16;4;FALSO)</f>
        <v/>
      </c>
      <c r="E11" s="6">
        <f>MÁXIMO(0;B11+D11-C11)</f>
        <v/>
      </c>
      <c r="F11" s="6">
        <f>SE(E11&gt;0;"SIM";"NÃO")</f>
        <v/>
      </c>
      <c r="G11" s="6">
        <f>E11</f>
        <v/>
      </c>
      <c r="H11" s="18">
        <f>PROCV(A11;'MRP-LeadTime'!$A$2:$F$16;5;FALSO)</f>
        <v/>
      </c>
      <c r="I11" s="14">
        <f>SE(F11="SIM";$L$1-H11;"-")</f>
        <v/>
      </c>
    </row>
    <row r="12">
      <c r="A12" s="6" t="inlineStr">
        <is>
          <t>MP-Tinta Base</t>
        </is>
      </c>
      <c r="B12" s="6">
        <f>SOMARPRODUTO(('MRP-BOM'!$C$2:$C$22=A12)*('MRP-BOM'!$B$2:$B$22=1)*'MRP-BOM'!$D$2:$D$22*SEERRO(PROCV('MRP-BOM'!$A$2:$A$22;'MRP-Demanda'!$A$2:$I$4;9;FALSO);0))+SOMARPRODUTO(('MRP-BOM'!$C$2:$C$22=A12)*('MRP-BOM'!$B$2:$B$22=2)*'MRP-BOM'!$D$2:$D$22*SEERRO(PROCV('MRP-BOM'!$A$2:$A$22;$A$2:$G$16;7;FALSO);0))</f>
        <v/>
      </c>
      <c r="C12" s="18">
        <f>PROCV(A12;'MRP-LeadTime'!$A$2:$F$16;3;FALSO)</f>
        <v/>
      </c>
      <c r="D12" s="18">
        <f>PROCV(A12;'MRP-LeadTime'!$A$2:$F$16;4;FALSO)</f>
        <v/>
      </c>
      <c r="E12" s="6">
        <f>MÁXIMO(0;B12+D12-C12)</f>
        <v/>
      </c>
      <c r="F12" s="6">
        <f>SE(E12&gt;0;"SIM";"NÃO")</f>
        <v/>
      </c>
      <c r="G12" s="6">
        <f>E12</f>
        <v/>
      </c>
      <c r="H12" s="18">
        <f>PROCV(A12;'MRP-LeadTime'!$A$2:$F$16;5;FALSO)</f>
        <v/>
      </c>
      <c r="I12" s="14">
        <f>SE(F12="SIM";$L$1-H12;"-")</f>
        <v/>
      </c>
    </row>
    <row r="13">
      <c r="A13" s="6" t="inlineStr">
        <is>
          <t>MP-Aro</t>
        </is>
      </c>
      <c r="B13" s="6">
        <f>SOMARPRODUTO(('MRP-BOM'!$C$2:$C$22=A13)*('MRP-BOM'!$B$2:$B$22=1)*'MRP-BOM'!$D$2:$D$22*SEERRO(PROCV('MRP-BOM'!$A$2:$A$22;'MRP-Demanda'!$A$2:$I$4;9;FALSO);0))+SOMARPRODUTO(('MRP-BOM'!$C$2:$C$22=A13)*('MRP-BOM'!$B$2:$B$22=2)*'MRP-BOM'!$D$2:$D$22*SEERRO(PROCV('MRP-BOM'!$A$2:$A$22;$A$2:$G$16;7;FALSO);0))</f>
        <v/>
      </c>
      <c r="C13" s="18">
        <f>PROCV(A13;'MRP-LeadTime'!$A$2:$F$16;3;FALSO)</f>
        <v/>
      </c>
      <c r="D13" s="18">
        <f>PROCV(A13;'MRP-LeadTime'!$A$2:$F$16;4;FALSO)</f>
        <v/>
      </c>
      <c r="E13" s="6">
        <f>MÁXIMO(0;B13+D13-C13)</f>
        <v/>
      </c>
      <c r="F13" s="6">
        <f>SE(E13&gt;0;"SIM";"NÃO")</f>
        <v/>
      </c>
      <c r="G13" s="6">
        <f>E13</f>
        <v/>
      </c>
      <c r="H13" s="18">
        <f>PROCV(A13;'MRP-LeadTime'!$A$2:$F$16;5;FALSO)</f>
        <v/>
      </c>
      <c r="I13" s="14">
        <f>SE(F13="SIM";$L$1-H13;"-")</f>
        <v/>
      </c>
    </row>
    <row r="14">
      <c r="A14" s="6" t="inlineStr">
        <is>
          <t>MP-Pneu</t>
        </is>
      </c>
      <c r="B14" s="6">
        <f>SOMARPRODUTO(('MRP-BOM'!$C$2:$C$22=A14)*('MRP-BOM'!$B$2:$B$22=1)*'MRP-BOM'!$D$2:$D$22*SEERRO(PROCV('MRP-BOM'!$A$2:$A$22;'MRP-Demanda'!$A$2:$I$4;9;FALSO);0))+SOMARPRODUTO(('MRP-BOM'!$C$2:$C$22=A14)*('MRP-BOM'!$B$2:$B$22=2)*'MRP-BOM'!$D$2:$D$22*SEERRO(PROCV('MRP-BOM'!$A$2:$A$22;$A$2:$G$16;7;FALSO);0))</f>
        <v/>
      </c>
      <c r="C14" s="18">
        <f>PROCV(A14;'MRP-LeadTime'!$A$2:$F$16;3;FALSO)</f>
        <v/>
      </c>
      <c r="D14" s="18">
        <f>PROCV(A14;'MRP-LeadTime'!$A$2:$F$16;4;FALSO)</f>
        <v/>
      </c>
      <c r="E14" s="6">
        <f>MÁXIMO(0;B14+D14-C14)</f>
        <v/>
      </c>
      <c r="F14" s="6">
        <f>SE(E14&gt;0;"SIM";"NÃO")</f>
        <v/>
      </c>
      <c r="G14" s="6">
        <f>E14</f>
        <v/>
      </c>
      <c r="H14" s="18">
        <f>PROCV(A14;'MRP-LeadTime'!$A$2:$F$16;5;FALSO)</f>
        <v/>
      </c>
      <c r="I14" s="14">
        <f>SE(F14="SIM";$L$1-H14;"-")</f>
        <v/>
      </c>
    </row>
    <row r="15">
      <c r="A15" s="6" t="inlineStr">
        <is>
          <t>MP-Câmara</t>
        </is>
      </c>
      <c r="B15" s="6">
        <f>SOMARPRODUTO(('MRP-BOM'!$C$2:$C$22=A15)*('MRP-BOM'!$B$2:$B$22=1)*'MRP-BOM'!$D$2:$D$22*SEERRO(PROCV('MRP-BOM'!$A$2:$A$22;'MRP-Demanda'!$A$2:$I$4;9;FALSO);0))+SOMARPRODUTO(('MRP-BOM'!$C$2:$C$22=A15)*('MRP-BOM'!$B$2:$B$22=2)*'MRP-BOM'!$D$2:$D$22*SEERRO(PROCV('MRP-BOM'!$A$2:$A$22;$A$2:$G$16;7;FALSO);0))</f>
        <v/>
      </c>
      <c r="C15" s="18">
        <f>PROCV(A15;'MRP-LeadTime'!$A$2:$F$16;3;FALSO)</f>
        <v/>
      </c>
      <c r="D15" s="18">
        <f>PROCV(A15;'MRP-LeadTime'!$A$2:$F$16;4;FALSO)</f>
        <v/>
      </c>
      <c r="E15" s="6">
        <f>MÁXIMO(0;B15+D15-C15)</f>
        <v/>
      </c>
      <c r="F15" s="6">
        <f>SE(E15&gt;0;"SIM";"NÃO")</f>
        <v/>
      </c>
      <c r="G15" s="6">
        <f>E15</f>
        <v/>
      </c>
      <c r="H15" s="18">
        <f>PROCV(A15;'MRP-LeadTime'!$A$2:$F$16;5;FALSO)</f>
        <v/>
      </c>
      <c r="I15" s="14">
        <f>SE(F15="SIM";$L$1-H15;"-")</f>
        <v/>
      </c>
    </row>
    <row r="16">
      <c r="A16" s="6" t="inlineStr">
        <is>
          <t>MP-Raio</t>
        </is>
      </c>
      <c r="B16" s="6">
        <f>SOMARPRODUTO(('MRP-BOM'!$C$2:$C$22=A16)*('MRP-BOM'!$B$2:$B$22=1)*'MRP-BOM'!$D$2:$D$22*SEERRO(PROCV('MRP-BOM'!$A$2:$A$22;'MRP-Demanda'!$A$2:$I$4;9;FALSO);0))+SOMARPRODUTO(('MRP-BOM'!$C$2:$C$22=A16)*('MRP-BOM'!$B$2:$B$22=2)*'MRP-BOM'!$D$2:$D$22*SEERRO(PROCV('MRP-BOM'!$A$2:$A$22;$A$2:$G$16;7;FALSO);0))</f>
        <v/>
      </c>
      <c r="C16" s="18">
        <f>PROCV(A16;'MRP-LeadTime'!$A$2:$F$16;3;FALSO)</f>
        <v/>
      </c>
      <c r="D16" s="18">
        <f>PROCV(A16;'MRP-LeadTime'!$A$2:$F$16;4;FALSO)</f>
        <v/>
      </c>
      <c r="E16" s="6">
        <f>MÁXIMO(0;B16+D16-C16)</f>
        <v/>
      </c>
      <c r="F16" s="6">
        <f>SE(E16&gt;0;"SIM";"NÃO")</f>
        <v/>
      </c>
      <c r="G16" s="6">
        <f>E16</f>
        <v/>
      </c>
      <c r="H16" s="18">
        <f>PROCV(A16;'MRP-LeadTime'!$A$2:$F$16;5;FALSO)</f>
        <v/>
      </c>
      <c r="I16" s="14">
        <f>SE(F16="SIM";$L$1-H16;"-")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14" customWidth="1" min="1" max="1"/>
    <col width="10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>
      <c r="A1" s="4" t="inlineStr">
        <is>
          <t>Vendedor</t>
        </is>
      </c>
      <c r="B1" s="4" t="inlineStr">
        <is>
          <t>Região</t>
        </is>
      </c>
      <c r="C1" s="4" t="inlineStr">
        <is>
          <t>Vendas</t>
        </is>
      </c>
      <c r="D1" s="4" t="inlineStr">
        <is>
          <t>Meta</t>
        </is>
      </c>
      <c r="E1" s="4" t="inlineStr">
        <is>
          <t>% Comissão</t>
        </is>
      </c>
      <c r="F1" s="4" t="inlineStr">
        <is>
          <t>Comissão</t>
        </is>
      </c>
      <c r="G1" s="4" t="inlineStr">
        <is>
          <t>Bônus</t>
        </is>
      </c>
      <c r="H1" s="4" t="inlineStr">
        <is>
          <t>Total</t>
        </is>
      </c>
    </row>
    <row r="2">
      <c r="A2" s="6" t="inlineStr">
        <is>
          <t>Ana</t>
        </is>
      </c>
      <c r="B2" s="6" t="inlineStr">
        <is>
          <t>SP</t>
        </is>
      </c>
      <c r="C2" s="7" t="n">
        <v>45200</v>
      </c>
      <c r="D2" s="7" t="n">
        <v>40000</v>
      </c>
      <c r="E2" s="8">
        <f>SE(C2&gt;=D2;0,08;0,03)</f>
        <v/>
      </c>
      <c r="F2" s="8">
        <f>C2*E2</f>
        <v/>
      </c>
      <c r="G2" s="8">
        <f>SE(E(C2&gt;=D2;OU(B2="SP";B2="RJ"));500;0)</f>
        <v/>
      </c>
      <c r="H2" s="8">
        <f>F2+G2</f>
        <v/>
      </c>
    </row>
    <row r="3">
      <c r="A3" s="6" t="inlineStr">
        <is>
          <t>Bruno</t>
        </is>
      </c>
      <c r="B3" s="6" t="inlineStr">
        <is>
          <t>RJ</t>
        </is>
      </c>
      <c r="C3" s="7" t="n">
        <v>38100</v>
      </c>
      <c r="D3" s="7" t="n">
        <v>40000</v>
      </c>
      <c r="E3" s="8">
        <f>SE(C3&gt;=D3;0,08;0,03)</f>
        <v/>
      </c>
      <c r="F3" s="8">
        <f>C3*E3</f>
        <v/>
      </c>
      <c r="G3" s="8">
        <f>SE(E(C3&gt;=D3;OU(B3="SP";B3="RJ"));500;0)</f>
        <v/>
      </c>
      <c r="H3" s="8">
        <f>F3+G3</f>
        <v/>
      </c>
    </row>
    <row r="4">
      <c r="A4" s="6" t="inlineStr">
        <is>
          <t>Carla</t>
        </is>
      </c>
      <c r="B4" s="6" t="inlineStr">
        <is>
          <t>MG</t>
        </is>
      </c>
      <c r="C4" s="7" t="n">
        <v>29800</v>
      </c>
      <c r="D4" s="7" t="n">
        <v>25000</v>
      </c>
      <c r="E4" s="8">
        <f>SE(C4&gt;=D4;0,08;0,03)</f>
        <v/>
      </c>
      <c r="F4" s="8">
        <f>C4*E4</f>
        <v/>
      </c>
      <c r="G4" s="8">
        <f>SE(E(C4&gt;=D4;OU(B4="SP";B4="RJ"));500;0)</f>
        <v/>
      </c>
      <c r="H4" s="8">
        <f>F4+G4</f>
        <v/>
      </c>
    </row>
    <row r="5">
      <c r="A5" s="6" t="inlineStr">
        <is>
          <t>Diego</t>
        </is>
      </c>
      <c r="B5" s="6" t="inlineStr">
        <is>
          <t>SP</t>
        </is>
      </c>
      <c r="C5" s="7" t="n">
        <v>51200</v>
      </c>
      <c r="D5" s="7" t="n">
        <v>40000</v>
      </c>
      <c r="E5" s="8">
        <f>SE(C5&gt;=D5;0,08;0,03)</f>
        <v/>
      </c>
      <c r="F5" s="8">
        <f>C5*E5</f>
        <v/>
      </c>
      <c r="G5" s="8">
        <f>SE(E(C5&gt;=D5;OU(B5="SP";B5="RJ"));500;0)</f>
        <v/>
      </c>
      <c r="H5" s="8">
        <f>F5+G5</f>
        <v/>
      </c>
    </row>
    <row r="6">
      <c r="A6" s="6" t="inlineStr">
        <is>
          <t>Elis</t>
        </is>
      </c>
      <c r="B6" s="6" t="inlineStr">
        <is>
          <t>RJ</t>
        </is>
      </c>
      <c r="C6" s="7" t="n">
        <v>22400</v>
      </c>
      <c r="D6" s="7" t="n">
        <v>25000</v>
      </c>
      <c r="E6" s="8">
        <f>SE(C6&gt;=D6;0,08;0,03)</f>
        <v/>
      </c>
      <c r="F6" s="8">
        <f>C6*E6</f>
        <v/>
      </c>
      <c r="G6" s="8">
        <f>SE(E(C6&gt;=D6;OU(B6="SP";B6="RJ"));500;0)</f>
        <v/>
      </c>
      <c r="H6" s="8">
        <f>F6+G6</f>
        <v/>
      </c>
    </row>
    <row r="7">
      <c r="A7" s="6" t="inlineStr">
        <is>
          <t>Felipe</t>
        </is>
      </c>
      <c r="B7" s="6" t="inlineStr">
        <is>
          <t>BA</t>
        </is>
      </c>
      <c r="C7" s="7" t="n">
        <v>18900</v>
      </c>
      <c r="D7" s="7" t="n">
        <v>20000</v>
      </c>
      <c r="E7" s="8">
        <f>SE(C7&gt;=D7;0,08;0,03)</f>
        <v/>
      </c>
      <c r="F7" s="8">
        <f>C7*E7</f>
        <v/>
      </c>
      <c r="G7" s="8">
        <f>SE(E(C7&gt;=D7;OU(B7="SP";B7="RJ"));500;0)</f>
        <v/>
      </c>
      <c r="H7" s="8">
        <f>F7+G7</f>
        <v/>
      </c>
    </row>
    <row r="8">
      <c r="A8" s="6" t="inlineStr">
        <is>
          <t>Gina</t>
        </is>
      </c>
      <c r="B8" s="6" t="inlineStr">
        <is>
          <t>SP</t>
        </is>
      </c>
      <c r="C8" s="7" t="n">
        <v>47300</v>
      </c>
      <c r="D8" s="7" t="n">
        <v>40000</v>
      </c>
      <c r="E8" s="8">
        <f>SE(C8&gt;=D8;0,08;0,03)</f>
        <v/>
      </c>
      <c r="F8" s="8">
        <f>C8*E8</f>
        <v/>
      </c>
      <c r="G8" s="8">
        <f>SE(E(C8&gt;=D8;OU(B8="SP";B8="RJ"));500;0)</f>
        <v/>
      </c>
      <c r="H8" s="8">
        <f>F8+G8</f>
        <v/>
      </c>
    </row>
    <row r="9">
      <c r="A9" s="6" t="inlineStr">
        <is>
          <t>Hugo</t>
        </is>
      </c>
      <c r="B9" s="6" t="inlineStr">
        <is>
          <t>MG</t>
        </is>
      </c>
      <c r="C9" s="7" t="n">
        <v>33500</v>
      </c>
      <c r="D9" s="7" t="n">
        <v>30000</v>
      </c>
      <c r="E9" s="8">
        <f>SE(C9&gt;=D9;0,08;0,03)</f>
        <v/>
      </c>
      <c r="F9" s="8">
        <f>C9*E9</f>
        <v/>
      </c>
      <c r="G9" s="8">
        <f>SE(E(C9&gt;=D9;OU(B9="SP";B9="RJ"));500;0)</f>
        <v/>
      </c>
      <c r="H9" s="8">
        <f>F9+G9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12" customWidth="1" min="1" max="1"/>
    <col width="25" customWidth="1" min="2" max="2"/>
    <col width="12" customWidth="1" min="3" max="3"/>
  </cols>
  <sheetData>
    <row r="1">
      <c r="A1" s="4" t="inlineStr">
        <is>
          <t>Código</t>
        </is>
      </c>
      <c r="B1" s="4" t="inlineStr">
        <is>
          <t>Produto</t>
        </is>
      </c>
      <c r="C1" s="4" t="inlineStr">
        <is>
          <t>Preço</t>
        </is>
      </c>
    </row>
    <row r="2">
      <c r="A2" s="9" t="inlineStr">
        <is>
          <t>P001</t>
        </is>
      </c>
      <c r="B2" s="9" t="inlineStr">
        <is>
          <t>Notebook Dell</t>
        </is>
      </c>
      <c r="C2" s="9" t="n">
        <v>4200</v>
      </c>
    </row>
    <row r="3">
      <c r="A3" s="9" t="inlineStr">
        <is>
          <t>P002</t>
        </is>
      </c>
      <c r="B3" s="9" t="inlineStr">
        <is>
          <t>Mouse Logitech</t>
        </is>
      </c>
      <c r="C3" s="9" t="n">
        <v>120</v>
      </c>
    </row>
    <row r="4">
      <c r="A4" s="9" t="inlineStr">
        <is>
          <t>P003</t>
        </is>
      </c>
      <c r="B4" s="9" t="inlineStr">
        <is>
          <t>Teclado Mecânico</t>
        </is>
      </c>
      <c r="C4" s="9" t="n">
        <v>380</v>
      </c>
    </row>
    <row r="5">
      <c r="A5" s="9" t="inlineStr">
        <is>
          <t>P004</t>
        </is>
      </c>
      <c r="B5" s="9" t="inlineStr">
        <is>
          <t>Monitor 27''</t>
        </is>
      </c>
      <c r="C5" s="9" t="n">
        <v>1650</v>
      </c>
    </row>
    <row r="6">
      <c r="A6" s="9" t="inlineStr">
        <is>
          <t>P005</t>
        </is>
      </c>
      <c r="B6" s="9" t="inlineStr">
        <is>
          <t>Headset Gamer</t>
        </is>
      </c>
      <c r="C6" s="9" t="n">
        <v>290</v>
      </c>
    </row>
    <row r="7">
      <c r="A7" s="9" t="inlineStr">
        <is>
          <t>P006</t>
        </is>
      </c>
      <c r="B7" s="9" t="inlineStr">
        <is>
          <t>Webcam HD</t>
        </is>
      </c>
      <c r="C7" s="9" t="n">
        <v>190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10" customWidth="1" min="1" max="1"/>
    <col width="10" customWidth="1" min="2" max="2"/>
    <col width="8" customWidth="1" min="3" max="3"/>
    <col width="25" customWidth="1" min="4" max="4"/>
    <col width="12" customWidth="1" min="5" max="5"/>
    <col width="14" customWidth="1" min="6" max="6"/>
  </cols>
  <sheetData>
    <row r="1">
      <c r="A1" s="4" t="inlineStr">
        <is>
          <t>Pedido</t>
        </is>
      </c>
      <c r="B1" s="4" t="inlineStr">
        <is>
          <t>Código</t>
        </is>
      </c>
      <c r="C1" s="4" t="inlineStr">
        <is>
          <t>Qtd</t>
        </is>
      </c>
      <c r="D1" s="4" t="inlineStr">
        <is>
          <t>Produto (PROCV)</t>
        </is>
      </c>
      <c r="E1" s="4" t="inlineStr">
        <is>
          <t>Preço</t>
        </is>
      </c>
      <c r="F1" s="4" t="inlineStr">
        <is>
          <t>Total</t>
        </is>
      </c>
    </row>
    <row r="2">
      <c r="A2" s="10" t="n">
        <v>1001</v>
      </c>
      <c r="B2" s="10" t="inlineStr">
        <is>
          <t>P001</t>
        </is>
      </c>
      <c r="C2" s="10" t="n">
        <v>2</v>
      </c>
      <c r="D2" s="11">
        <f>PROCV(B2;'L3-Cadastro'!$A$2:$C$7;2;FALSO)</f>
        <v/>
      </c>
      <c r="E2" s="11">
        <f>PROCV(B2;'L3-Cadastro'!$A$2:$C$7;3;FALSO)</f>
        <v/>
      </c>
      <c r="F2" s="8">
        <f>C2*E2</f>
        <v/>
      </c>
    </row>
    <row r="3">
      <c r="A3" s="10" t="n">
        <v>1002</v>
      </c>
      <c r="B3" s="10" t="inlineStr">
        <is>
          <t>P003</t>
        </is>
      </c>
      <c r="C3" s="10" t="n">
        <v>5</v>
      </c>
      <c r="D3" s="11">
        <f>PROCV(B3;'L3-Cadastro'!$A$2:$C$7;2;FALSO)</f>
        <v/>
      </c>
      <c r="E3" s="11">
        <f>PROCV(B3;'L3-Cadastro'!$A$2:$C$7;3;FALSO)</f>
        <v/>
      </c>
      <c r="F3" s="8">
        <f>C3*E3</f>
        <v/>
      </c>
    </row>
    <row r="4">
      <c r="A4" s="10" t="n">
        <v>1003</v>
      </c>
      <c r="B4" s="10" t="inlineStr">
        <is>
          <t>P002</t>
        </is>
      </c>
      <c r="C4" s="10" t="n">
        <v>10</v>
      </c>
      <c r="D4" s="11">
        <f>PROCV(B4;'L3-Cadastro'!$A$2:$C$7;2;FALSO)</f>
        <v/>
      </c>
      <c r="E4" s="11">
        <f>PROCV(B4;'L3-Cadastro'!$A$2:$C$7;3;FALSO)</f>
        <v/>
      </c>
      <c r="F4" s="8">
        <f>C4*E4</f>
        <v/>
      </c>
    </row>
    <row r="5">
      <c r="A5" s="10" t="n">
        <v>1004</v>
      </c>
      <c r="B5" s="10" t="inlineStr">
        <is>
          <t>P005</t>
        </is>
      </c>
      <c r="C5" s="10" t="n">
        <v>3</v>
      </c>
      <c r="D5" s="11">
        <f>PROCV(B5;'L3-Cadastro'!$A$2:$C$7;2;FALSO)</f>
        <v/>
      </c>
      <c r="E5" s="11">
        <f>PROCV(B5;'L3-Cadastro'!$A$2:$C$7;3;FALSO)</f>
        <v/>
      </c>
      <c r="F5" s="8">
        <f>C5*E5</f>
        <v/>
      </c>
    </row>
    <row r="6">
      <c r="A6" s="10" t="n">
        <v>1005</v>
      </c>
      <c r="B6" s="10" t="inlineStr">
        <is>
          <t>P004</t>
        </is>
      </c>
      <c r="C6" s="10" t="n">
        <v>1</v>
      </c>
      <c r="D6" s="11">
        <f>PROCV(B6;'L3-Cadastro'!$A$2:$C$7;2;FALSO)</f>
        <v/>
      </c>
      <c r="E6" s="11">
        <f>PROCV(B6;'L3-Cadastro'!$A$2:$C$7;3;FALSO)</f>
        <v/>
      </c>
      <c r="F6" s="8">
        <f>C6*E6</f>
        <v/>
      </c>
    </row>
    <row r="7">
      <c r="A7" s="10" t="n">
        <v>1006</v>
      </c>
      <c r="B7" s="10" t="inlineStr">
        <is>
          <t>P006</t>
        </is>
      </c>
      <c r="C7" s="10" t="n">
        <v>4</v>
      </c>
      <c r="D7" s="11">
        <f>PROCV(B7;'L3-Cadastro'!$A$2:$C$7;2;FALSO)</f>
        <v/>
      </c>
      <c r="E7" s="11">
        <f>PROCV(B7;'L3-Cadastro'!$A$2:$C$7;3;FALSO)</f>
        <v/>
      </c>
      <c r="F7" s="8">
        <f>C7*E7</f>
        <v/>
      </c>
    </row>
    <row r="8">
      <c r="A8" s="10" t="n">
        <v>1007</v>
      </c>
      <c r="B8" s="10" t="inlineStr">
        <is>
          <t>P001</t>
        </is>
      </c>
      <c r="C8" s="10" t="n">
        <v>1</v>
      </c>
      <c r="D8" s="11">
        <f>PROCV(B8;'L3-Cadastro'!$A$2:$C$7;2;FALSO)</f>
        <v/>
      </c>
      <c r="E8" s="11">
        <f>PROCV(B8;'L3-Cadastro'!$A$2:$C$7;3;FALSO)</f>
        <v/>
      </c>
      <c r="F8" s="8">
        <f>C8*E8</f>
        <v/>
      </c>
    </row>
    <row r="9">
      <c r="A9" s="10" t="n">
        <v>1008</v>
      </c>
      <c r="B9" s="10" t="inlineStr">
        <is>
          <t>P003</t>
        </is>
      </c>
      <c r="C9" s="10" t="n">
        <v>2</v>
      </c>
      <c r="D9" s="11">
        <f>PROCV(B9;'L3-Cadastro'!$A$2:$C$7;2;FALSO)</f>
        <v/>
      </c>
      <c r="E9" s="11">
        <f>PROCV(B9;'L3-Cadastro'!$A$2:$C$7;3;FALSO)</f>
        <v/>
      </c>
      <c r="F9" s="8">
        <f>C9*E9</f>
        <v/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5"/>
  <sheetViews>
    <sheetView workbookViewId="0">
      <selection activeCell="A1" sqref="A1"/>
    </sheetView>
  </sheetViews>
  <sheetFormatPr baseColWidth="8" defaultRowHeight="15"/>
  <cols>
    <col width="25" customWidth="1" min="1" max="1"/>
    <col width="30" customWidth="1" min="2" max="2"/>
    <col width="20" customWidth="1" min="3" max="3"/>
    <col width="25" customWidth="1" min="4" max="4"/>
    <col width="30" customWidth="1" min="5" max="5"/>
    <col width="20" customWidth="1" min="6" max="6"/>
  </cols>
  <sheetData>
    <row r="1">
      <c r="A1" s="4" t="inlineStr">
        <is>
          <t>Nome (sujo)</t>
        </is>
      </c>
      <c r="B1" s="4" t="inlineStr">
        <is>
          <t>Email (sujo)</t>
        </is>
      </c>
      <c r="C1" s="4" t="inlineStr">
        <is>
          <t>Telefone (sujo)</t>
        </is>
      </c>
      <c r="D1" s="4" t="inlineStr">
        <is>
          <t>Nome limpo</t>
        </is>
      </c>
      <c r="E1" s="4" t="inlineStr">
        <is>
          <t>Email limpo</t>
        </is>
      </c>
      <c r="F1" s="4" t="inlineStr">
        <is>
          <t>Telefone limpo</t>
        </is>
      </c>
    </row>
    <row r="2">
      <c r="A2" s="10" t="inlineStr">
        <is>
          <t xml:space="preserve">  joão da silva  </t>
        </is>
      </c>
      <c r="B2" s="10" t="inlineStr">
        <is>
          <t xml:space="preserve"> JOAO@EMAIL.COM </t>
        </is>
      </c>
      <c r="C2" s="10" t="inlineStr">
        <is>
          <t>(11)91234-5678</t>
        </is>
      </c>
      <c r="D2" s="8">
        <f>PRI.MAIÚSCULA(ARRUMAR(A2))</f>
        <v/>
      </c>
      <c r="E2" s="8">
        <f>MINÚSCULA(ARRUMAR(B2))</f>
        <v/>
      </c>
      <c r="F2" s="8">
        <f>SUBSTITUIR(SUBSTITUIR(SUBSTITUIR(SUBSTITUIR(C2;"(";"");")";"");"-";"");" ";"")</f>
        <v/>
      </c>
    </row>
    <row r="3">
      <c r="A3" s="10" t="inlineStr">
        <is>
          <t>MARIA  souza</t>
        </is>
      </c>
      <c r="B3" s="10" t="inlineStr">
        <is>
          <t xml:space="preserve">maria@empresa.com.br  </t>
        </is>
      </c>
      <c r="C3" s="10" t="inlineStr">
        <is>
          <t>11 98765 4321</t>
        </is>
      </c>
      <c r="D3" s="8">
        <f>PRI.MAIÚSCULA(ARRUMAR(A3))</f>
        <v/>
      </c>
      <c r="E3" s="8">
        <f>MINÚSCULA(ARRUMAR(B3))</f>
        <v/>
      </c>
      <c r="F3" s="8">
        <f>SUBSTITUIR(SUBSTITUIR(SUBSTITUIR(SUBSTITUIR(C3;"(";"");")";"");"-";"");" ";"")</f>
        <v/>
      </c>
    </row>
    <row r="4">
      <c r="A4" s="10" t="inlineStr">
        <is>
          <t xml:space="preserve">  pedro ALVES </t>
        </is>
      </c>
      <c r="B4" s="10" t="inlineStr">
        <is>
          <t xml:space="preserve">  PEDRO@X.COM</t>
        </is>
      </c>
      <c r="C4" s="10" t="inlineStr">
        <is>
          <t>(11) 9 1122-3344</t>
        </is>
      </c>
      <c r="D4" s="8">
        <f>PRI.MAIÚSCULA(ARRUMAR(A4))</f>
        <v/>
      </c>
      <c r="E4" s="8">
        <f>MINÚSCULA(ARRUMAR(B4))</f>
        <v/>
      </c>
      <c r="F4" s="8">
        <f>SUBSTITUIR(SUBSTITUIR(SUBSTITUIR(SUBSTITUIR(C4;"(";"");")";"");"-";"");" ";"")</f>
        <v/>
      </c>
    </row>
    <row r="5">
      <c r="A5" s="10" t="inlineStr">
        <is>
          <t>ana LIMA</t>
        </is>
      </c>
      <c r="B5" s="10" t="inlineStr">
        <is>
          <t>ana@teste.com</t>
        </is>
      </c>
      <c r="C5" s="10" t="inlineStr">
        <is>
          <t>11912345678</t>
        </is>
      </c>
      <c r="D5" s="8">
        <f>PRI.MAIÚSCULA(ARRUMAR(A5))</f>
        <v/>
      </c>
      <c r="E5" s="8">
        <f>MINÚSCULA(ARRUMAR(B5))</f>
        <v/>
      </c>
      <c r="F5" s="8">
        <f>SUBSTITUIR(SUBSTITUIR(SUBSTITUIR(SUBSTITUIR(C5;"(";"");")";"");"-";"");" ";"")</f>
        <v/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6"/>
  <sheetViews>
    <sheetView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4" customWidth="1" min="3" max="3"/>
    <col width="14" customWidth="1" min="4" max="4"/>
    <col width="14" customWidth="1" min="5" max="5"/>
    <col width="10" customWidth="1" min="6" max="6"/>
    <col width="16" customWidth="1" min="7" max="7"/>
  </cols>
  <sheetData>
    <row r="1">
      <c r="A1" s="4" t="inlineStr">
        <is>
          <t>Chamado</t>
        </is>
      </c>
      <c r="B1" s="4" t="inlineStr">
        <is>
          <t>Abertura</t>
        </is>
      </c>
      <c r="C1" s="4" t="inlineStr">
        <is>
          <t>Fechamento</t>
        </is>
      </c>
      <c r="D1" s="4" t="inlineStr">
        <is>
          <t>Dias corridos</t>
        </is>
      </c>
      <c r="E1" s="4" t="inlineStr">
        <is>
          <t>Dias úteis</t>
        </is>
      </c>
      <c r="F1" s="4" t="inlineStr">
        <is>
          <t>SLA (5d)</t>
        </is>
      </c>
      <c r="G1" s="4" t="inlineStr">
        <is>
          <t>Status</t>
        </is>
      </c>
    </row>
    <row r="2">
      <c r="A2" s="10" t="n">
        <v>201</v>
      </c>
      <c r="B2" s="12" t="n">
        <v>46083</v>
      </c>
      <c r="C2" s="12" t="n">
        <v>46085</v>
      </c>
      <c r="D2" s="8">
        <f>C2-B2</f>
        <v/>
      </c>
      <c r="E2" s="8">
        <f>DIATRABALHOTOTAL(B2;C2)</f>
        <v/>
      </c>
      <c r="F2" s="10" t="n">
        <v>5</v>
      </c>
      <c r="G2" s="8">
        <f>SE(E2&lt;=F2;"Dentro SLA";"FORA SLA")</f>
        <v/>
      </c>
    </row>
    <row r="3">
      <c r="A3" s="10" t="n">
        <v>202</v>
      </c>
      <c r="B3" s="12" t="n">
        <v>46084</v>
      </c>
      <c r="C3" s="12" t="n">
        <v>46092</v>
      </c>
      <c r="D3" s="8">
        <f>C3-B3</f>
        <v/>
      </c>
      <c r="E3" s="8">
        <f>DIATRABALHOTOTAL(B3;C3)</f>
        <v/>
      </c>
      <c r="F3" s="10" t="n">
        <v>5</v>
      </c>
      <c r="G3" s="8">
        <f>SE(E3&lt;=F3;"Dentro SLA";"FORA SLA")</f>
        <v/>
      </c>
    </row>
    <row r="4">
      <c r="A4" s="10" t="n">
        <v>203</v>
      </c>
      <c r="B4" s="12" t="n">
        <v>46086</v>
      </c>
      <c r="C4" s="12" t="n">
        <v>46087</v>
      </c>
      <c r="D4" s="8">
        <f>C4-B4</f>
        <v/>
      </c>
      <c r="E4" s="8">
        <f>DIATRABALHOTOTAL(B4;C4)</f>
        <v/>
      </c>
      <c r="F4" s="10" t="n">
        <v>5</v>
      </c>
      <c r="G4" s="8">
        <f>SE(E4&lt;=F4;"Dentro SLA";"FORA SLA")</f>
        <v/>
      </c>
    </row>
    <row r="5">
      <c r="A5" s="10" t="n">
        <v>204</v>
      </c>
      <c r="B5" s="12" t="n">
        <v>46091</v>
      </c>
      <c r="C5" s="12" t="n">
        <v>46101</v>
      </c>
      <c r="D5" s="8">
        <f>C5-B5</f>
        <v/>
      </c>
      <c r="E5" s="8">
        <f>DIATRABALHOTOTAL(B5;C5)</f>
        <v/>
      </c>
      <c r="F5" s="10" t="n">
        <v>5</v>
      </c>
      <c r="G5" s="8">
        <f>SE(E5&lt;=F5;"Dentro SLA";"FORA SLA")</f>
        <v/>
      </c>
    </row>
    <row r="6">
      <c r="A6" s="10" t="n">
        <v>205</v>
      </c>
      <c r="B6" s="12" t="n">
        <v>46096</v>
      </c>
      <c r="C6" s="12" t="n">
        <v>46098</v>
      </c>
      <c r="D6" s="8">
        <f>C6-B6</f>
        <v/>
      </c>
      <c r="E6" s="8">
        <f>DIATRABALHOTOTAL(B6;C6)</f>
        <v/>
      </c>
      <c r="F6" s="10" t="n">
        <v>5</v>
      </c>
      <c r="G6" s="8">
        <f>SE(E6&lt;=F6;"Dentro SLA";"FORA SLA")</f>
        <v/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0" customWidth="1" min="3" max="3"/>
    <col width="20" customWidth="1" min="4" max="4"/>
  </cols>
  <sheetData>
    <row r="1">
      <c r="A1" s="4" t="inlineStr">
        <is>
          <t>Produto</t>
        </is>
      </c>
      <c r="B1" s="4" t="inlineStr">
        <is>
          <t>Estoque Atual</t>
        </is>
      </c>
      <c r="C1" s="4" t="inlineStr">
        <is>
          <t>Mínimo</t>
        </is>
      </c>
      <c r="D1" s="4" t="inlineStr">
        <is>
          <t>Status</t>
        </is>
      </c>
      <c r="F1" s="13" t="inlineStr">
        <is>
          <t>APLIQUE FORMATAÇÃO CONDICIONAL EM B2:B7: SE B&lt;C ENTÃO VERMELHO</t>
        </is>
      </c>
    </row>
    <row r="2">
      <c r="A2" s="6" t="inlineStr">
        <is>
          <t>Café 500g</t>
        </is>
      </c>
      <c r="B2" s="7" t="n">
        <v>120</v>
      </c>
      <c r="C2" s="7" t="n">
        <v>50</v>
      </c>
      <c r="D2" s="8">
        <f>SE(B2&lt;C2;"REPOR";"OK")</f>
        <v/>
      </c>
    </row>
    <row r="3">
      <c r="A3" s="6" t="inlineStr">
        <is>
          <t>Açúcar 1kg</t>
        </is>
      </c>
      <c r="B3" s="7" t="n">
        <v>18</v>
      </c>
      <c r="C3" s="7" t="n">
        <v>30</v>
      </c>
      <c r="D3" s="8">
        <f>SE(B3&lt;C3;"REPOR";"OK")</f>
        <v/>
      </c>
    </row>
    <row r="4">
      <c r="A4" s="6" t="inlineStr">
        <is>
          <t>Leite 1L</t>
        </is>
      </c>
      <c r="B4" s="7" t="n">
        <v>240</v>
      </c>
      <c r="C4" s="7" t="n">
        <v>100</v>
      </c>
      <c r="D4" s="8">
        <f>SE(B4&lt;C4;"REPOR";"OK")</f>
        <v/>
      </c>
    </row>
    <row r="5">
      <c r="A5" s="6" t="inlineStr">
        <is>
          <t>Farinha 5kg</t>
        </is>
      </c>
      <c r="B5" s="7" t="n">
        <v>8</v>
      </c>
      <c r="C5" s="7" t="n">
        <v>20</v>
      </c>
      <c r="D5" s="8">
        <f>SE(B5&lt;C5;"REPOR";"OK")</f>
        <v/>
      </c>
    </row>
    <row r="6">
      <c r="A6" s="6" t="inlineStr">
        <is>
          <t>Óleo 900ml</t>
        </is>
      </c>
      <c r="B6" s="7" t="n">
        <v>65</v>
      </c>
      <c r="C6" s="7" t="n">
        <v>40</v>
      </c>
      <c r="D6" s="8">
        <f>SE(B6&lt;C6;"REPOR";"OK")</f>
        <v/>
      </c>
    </row>
    <row r="7">
      <c r="A7" s="6" t="inlineStr">
        <is>
          <t>Sal 1kg</t>
        </is>
      </c>
      <c r="B7" s="7" t="n">
        <v>12</v>
      </c>
      <c r="C7" s="7" t="n">
        <v>25</v>
      </c>
      <c r="D7" s="8">
        <f>SE(B7&lt;C7;"REPOR";"OK")</f>
        <v/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F6"/>
  <sheetViews>
    <sheetView workbookViewId="0">
      <selection activeCell="A1" sqref="A1"/>
    </sheetView>
  </sheetViews>
  <sheetFormatPr baseColWidth="8" defaultRowHeight="15"/>
  <cols>
    <col width="14" customWidth="1" min="1" max="1"/>
    <col width="18" customWidth="1" min="2" max="2"/>
    <col width="15" customWidth="1" min="3" max="3"/>
    <col width="8" customWidth="1" min="4" max="4"/>
    <col width="14" customWidth="1" min="5" max="5"/>
    <col width="14" customWidth="1" min="6" max="6"/>
  </cols>
  <sheetData>
    <row r="1">
      <c r="A1" s="4" t="inlineStr">
        <is>
          <t>Data</t>
        </is>
      </c>
      <c r="B1" s="4" t="inlineStr">
        <is>
          <t>Cliente</t>
        </is>
      </c>
      <c r="C1" s="4" t="inlineStr">
        <is>
          <t>Produto</t>
        </is>
      </c>
      <c r="D1" s="4" t="inlineStr">
        <is>
          <t>Qtd</t>
        </is>
      </c>
      <c r="E1" s="4" t="inlineStr">
        <is>
          <t>Preço Unit</t>
        </is>
      </c>
      <c r="F1" s="4" t="inlineStr">
        <is>
          <t>Total</t>
        </is>
      </c>
    </row>
    <row r="2">
      <c r="A2" s="14" t="n">
        <v>46174</v>
      </c>
      <c r="B2" s="6" t="inlineStr">
        <is>
          <t>Empresa A</t>
        </is>
      </c>
      <c r="C2" s="6" t="inlineStr">
        <is>
          <t>Notebook</t>
        </is>
      </c>
      <c r="D2" s="7" t="n">
        <v>2</v>
      </c>
      <c r="E2" s="7" t="n">
        <v>4200</v>
      </c>
      <c r="F2" s="6">
        <f>D2*E2</f>
        <v/>
      </c>
    </row>
    <row r="3">
      <c r="A3" s="14" t="n">
        <v>46175</v>
      </c>
      <c r="B3" s="6" t="inlineStr">
        <is>
          <t>Empresa B</t>
        </is>
      </c>
      <c r="C3" s="6" t="inlineStr">
        <is>
          <t>Monitor</t>
        </is>
      </c>
      <c r="D3" s="7" t="n">
        <v>4</v>
      </c>
      <c r="E3" s="7" t="n">
        <v>1650</v>
      </c>
      <c r="F3" s="6">
        <f>D3*E3</f>
        <v/>
      </c>
    </row>
    <row r="4">
      <c r="A4" s="14" t="n">
        <v>46176</v>
      </c>
      <c r="B4" s="6" t="inlineStr">
        <is>
          <t>Empresa C</t>
        </is>
      </c>
      <c r="C4" s="6" t="inlineStr">
        <is>
          <t>Headset</t>
        </is>
      </c>
      <c r="D4" s="7" t="n">
        <v>10</v>
      </c>
      <c r="E4" s="7" t="n">
        <v>290</v>
      </c>
      <c r="F4" s="6">
        <f>D4*E4</f>
        <v/>
      </c>
    </row>
    <row r="5">
      <c r="A5" s="14" t="n">
        <v>46177</v>
      </c>
      <c r="B5" s="6" t="inlineStr">
        <is>
          <t>Empresa A</t>
        </is>
      </c>
      <c r="C5" s="6" t="inlineStr">
        <is>
          <t>Mouse</t>
        </is>
      </c>
      <c r="D5" s="7" t="n">
        <v>20</v>
      </c>
      <c r="E5" s="7" t="n">
        <v>120</v>
      </c>
      <c r="F5" s="6">
        <f>D5*E5</f>
        <v/>
      </c>
    </row>
    <row r="6">
      <c r="A6" s="14" t="n">
        <v>46178</v>
      </c>
      <c r="B6" s="6" t="inlineStr">
        <is>
          <t>Empresa D</t>
        </is>
      </c>
      <c r="C6" s="6" t="inlineStr">
        <is>
          <t>Notebook</t>
        </is>
      </c>
      <c r="D6" s="7" t="n">
        <v>1</v>
      </c>
      <c r="E6" s="7" t="n">
        <v>4200</v>
      </c>
      <c r="F6" s="6">
        <f>D6*E6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2026-07-12T15:25:03Z</dcterms:created>
  <dcterms:modified xmlns:dcterms="http://purl.org/dc/terms/" xmlns:xsi="http://www.w3.org/2001/XMLSchema-instance" xsi:type="dcterms:W3CDTF">2026-07-12T15:25:03Z</dcterms:modified>
</cp:coreProperties>
</file>